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W:\Klaus\"/>
    </mc:Choice>
  </mc:AlternateContent>
  <bookViews>
    <workbookView xWindow="0" yWindow="0" windowWidth="28800" windowHeight="12300" activeTab="12"/>
  </bookViews>
  <sheets>
    <sheet name="Stammdaten" sheetId="1" r:id="rId1"/>
    <sheet name="Jänne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9" i="14" l="1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40" i="9" s="1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37" i="5"/>
  <c r="G38" i="5"/>
  <c r="G39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40" i="14" l="1"/>
  <c r="G39" i="13"/>
  <c r="G40" i="12"/>
  <c r="G39" i="11"/>
  <c r="G40" i="10"/>
  <c r="G39" i="8"/>
  <c r="G40" i="7"/>
  <c r="G39" i="6"/>
  <c r="G40" i="5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38" i="4" l="1"/>
  <c r="C5" i="14"/>
  <c r="C5" i="13"/>
  <c r="C5" i="12"/>
  <c r="C5" i="11"/>
  <c r="C5" i="10"/>
  <c r="C5" i="9"/>
  <c r="C5" i="8"/>
  <c r="C5" i="7"/>
  <c r="C5" i="6"/>
  <c r="C5" i="5"/>
  <c r="C5" i="4"/>
  <c r="C5" i="2"/>
  <c r="B39" i="2" l="1"/>
  <c r="B37" i="2"/>
  <c r="B36" i="4"/>
  <c r="A36" i="4" s="1"/>
  <c r="B30" i="4"/>
  <c r="A30" i="4" s="1"/>
  <c r="B27" i="4"/>
  <c r="A27" i="4" s="1"/>
  <c r="B24" i="4"/>
  <c r="A24" i="4" s="1"/>
  <c r="B21" i="4"/>
  <c r="A21" i="4" s="1"/>
  <c r="B18" i="4"/>
  <c r="A18" i="4" s="1"/>
  <c r="B15" i="4"/>
  <c r="A15" i="4" s="1"/>
  <c r="B9" i="4"/>
  <c r="A9" i="4" s="1"/>
  <c r="B11" i="4"/>
  <c r="A11" i="4" s="1"/>
  <c r="B35" i="4"/>
  <c r="A35" i="4" s="1"/>
  <c r="B23" i="4"/>
  <c r="A23" i="4" s="1"/>
  <c r="B28" i="4"/>
  <c r="A28" i="4" s="1"/>
  <c r="B16" i="4"/>
  <c r="A16" i="4" s="1"/>
  <c r="B13" i="4"/>
  <c r="A13" i="4" s="1"/>
  <c r="B10" i="4"/>
  <c r="A10" i="4" s="1"/>
  <c r="B31" i="4"/>
  <c r="A31" i="4" s="1"/>
  <c r="B33" i="4"/>
  <c r="A33" i="4" s="1"/>
  <c r="A8" i="4"/>
  <c r="B14" i="4"/>
  <c r="A14" i="4" s="1"/>
  <c r="B32" i="4"/>
  <c r="A32" i="4" s="1"/>
  <c r="B29" i="4"/>
  <c r="A29" i="4" s="1"/>
  <c r="B26" i="4"/>
  <c r="A26" i="4" s="1"/>
  <c r="B17" i="4"/>
  <c r="A17" i="4" s="1"/>
  <c r="B22" i="4"/>
  <c r="A22" i="4" s="1"/>
  <c r="B19" i="4"/>
  <c r="A19" i="4" s="1"/>
  <c r="B34" i="4"/>
  <c r="A34" i="4" s="1"/>
  <c r="B25" i="4"/>
  <c r="A25" i="4" s="1"/>
  <c r="B12" i="4"/>
  <c r="A12" i="4" s="1"/>
  <c r="B20" i="4"/>
  <c r="A20" i="4" s="1"/>
  <c r="B28" i="6"/>
  <c r="A28" i="6" s="1"/>
  <c r="B37" i="6"/>
  <c r="A37" i="6" s="1"/>
  <c r="B34" i="6"/>
  <c r="A34" i="6" s="1"/>
  <c r="B24" i="6"/>
  <c r="A24" i="6" s="1"/>
  <c r="B21" i="6"/>
  <c r="A21" i="6" s="1"/>
  <c r="B18" i="6"/>
  <c r="A18" i="6" s="1"/>
  <c r="B30" i="6"/>
  <c r="A30" i="6" s="1"/>
  <c r="B27" i="6"/>
  <c r="A27" i="6" s="1"/>
  <c r="B14" i="6"/>
  <c r="A14" i="6" s="1"/>
  <c r="B11" i="6"/>
  <c r="A11" i="6" s="1"/>
  <c r="B33" i="6"/>
  <c r="A33" i="6" s="1"/>
  <c r="B23" i="6"/>
  <c r="A23" i="6" s="1"/>
  <c r="B17" i="6"/>
  <c r="A17" i="6" s="1"/>
  <c r="B32" i="6"/>
  <c r="A32" i="6" s="1"/>
  <c r="B29" i="6"/>
  <c r="A29" i="6" s="1"/>
  <c r="B26" i="6"/>
  <c r="A26" i="6" s="1"/>
  <c r="B16" i="6"/>
  <c r="A16" i="6" s="1"/>
  <c r="B13" i="6"/>
  <c r="A13" i="6" s="1"/>
  <c r="B10" i="6"/>
  <c r="A10" i="6" s="1"/>
  <c r="B36" i="6"/>
  <c r="A36" i="6" s="1"/>
  <c r="B38" i="6"/>
  <c r="A38" i="6" s="1"/>
  <c r="B35" i="6"/>
  <c r="A35" i="6" s="1"/>
  <c r="B22" i="6"/>
  <c r="A22" i="6" s="1"/>
  <c r="B19" i="6"/>
  <c r="A19" i="6" s="1"/>
  <c r="A8" i="6"/>
  <c r="B20" i="6"/>
  <c r="A20" i="6" s="1"/>
  <c r="B31" i="6"/>
  <c r="A31" i="6" s="1"/>
  <c r="B25" i="6"/>
  <c r="A25" i="6" s="1"/>
  <c r="B15" i="6"/>
  <c r="A15" i="6" s="1"/>
  <c r="B9" i="6"/>
  <c r="A9" i="6" s="1"/>
  <c r="B12" i="6"/>
  <c r="A12" i="6" s="1"/>
  <c r="B32" i="7"/>
  <c r="A32" i="7" s="1"/>
  <c r="B29" i="7"/>
  <c r="A29" i="7" s="1"/>
  <c r="B26" i="7"/>
  <c r="A26" i="7" s="1"/>
  <c r="B16" i="7"/>
  <c r="A16" i="7" s="1"/>
  <c r="B13" i="7"/>
  <c r="A13" i="7" s="1"/>
  <c r="B10" i="7"/>
  <c r="A10" i="7" s="1"/>
  <c r="B38" i="7"/>
  <c r="A38" i="7" s="1"/>
  <c r="B22" i="7"/>
  <c r="A22" i="7" s="1"/>
  <c r="B35" i="7"/>
  <c r="A35" i="7" s="1"/>
  <c r="B31" i="7"/>
  <c r="A31" i="7" s="1"/>
  <c r="B25" i="7"/>
  <c r="A25" i="7" s="1"/>
  <c r="B19" i="7"/>
  <c r="A19" i="7" s="1"/>
  <c r="B15" i="7"/>
  <c r="A15" i="7" s="1"/>
  <c r="B9" i="7"/>
  <c r="A9" i="7" s="1"/>
  <c r="B37" i="7"/>
  <c r="A37" i="7" s="1"/>
  <c r="B34" i="7"/>
  <c r="A34" i="7" s="1"/>
  <c r="B24" i="7"/>
  <c r="A24" i="7" s="1"/>
  <c r="B21" i="7"/>
  <c r="A21" i="7" s="1"/>
  <c r="B18" i="7"/>
  <c r="A18" i="7" s="1"/>
  <c r="B30" i="7"/>
  <c r="A30" i="7" s="1"/>
  <c r="B14" i="7"/>
  <c r="A14" i="7" s="1"/>
  <c r="B39" i="7"/>
  <c r="A39" i="7" s="1"/>
  <c r="B33" i="7"/>
  <c r="A33" i="7" s="1"/>
  <c r="B27" i="7"/>
  <c r="A27" i="7" s="1"/>
  <c r="B23" i="7"/>
  <c r="A23" i="7" s="1"/>
  <c r="B17" i="7"/>
  <c r="A17" i="7" s="1"/>
  <c r="B11" i="7"/>
  <c r="A11" i="7" s="1"/>
  <c r="B36" i="7"/>
  <c r="A36" i="7" s="1"/>
  <c r="B20" i="7"/>
  <c r="A20" i="7" s="1"/>
  <c r="B28" i="7"/>
  <c r="A28" i="7" s="1"/>
  <c r="B12" i="7"/>
  <c r="A12" i="7" s="1"/>
  <c r="A8" i="7"/>
  <c r="B32" i="8"/>
  <c r="A32" i="8" s="1"/>
  <c r="B29" i="8"/>
  <c r="A29" i="8" s="1"/>
  <c r="B16" i="8"/>
  <c r="A16" i="8" s="1"/>
  <c r="B13" i="8"/>
  <c r="A13" i="8" s="1"/>
  <c r="A8" i="8"/>
  <c r="B21" i="8"/>
  <c r="A21" i="8" s="1"/>
  <c r="B33" i="8"/>
  <c r="A33" i="8" s="1"/>
  <c r="B38" i="8"/>
  <c r="A38" i="8" s="1"/>
  <c r="B35" i="8"/>
  <c r="A35" i="8" s="1"/>
  <c r="B25" i="8"/>
  <c r="A25" i="8" s="1"/>
  <c r="B22" i="8"/>
  <c r="A22" i="8" s="1"/>
  <c r="B19" i="8"/>
  <c r="A19" i="8" s="1"/>
  <c r="B9" i="8"/>
  <c r="A9" i="8" s="1"/>
  <c r="B31" i="8"/>
  <c r="A31" i="8" s="1"/>
  <c r="B28" i="8"/>
  <c r="A28" i="8" s="1"/>
  <c r="B24" i="8"/>
  <c r="A24" i="8" s="1"/>
  <c r="B27" i="8"/>
  <c r="A27" i="8" s="1"/>
  <c r="B11" i="8"/>
  <c r="A11" i="8" s="1"/>
  <c r="B23" i="8"/>
  <c r="A23" i="8" s="1"/>
  <c r="B15" i="8"/>
  <c r="A15" i="8" s="1"/>
  <c r="B34" i="8"/>
  <c r="A34" i="8" s="1"/>
  <c r="B18" i="8"/>
  <c r="A18" i="8" s="1"/>
  <c r="B37" i="8"/>
  <c r="A37" i="8" s="1"/>
  <c r="B14" i="8"/>
  <c r="A14" i="8" s="1"/>
  <c r="B36" i="8"/>
  <c r="A36" i="8" s="1"/>
  <c r="B26" i="8"/>
  <c r="A26" i="8" s="1"/>
  <c r="B20" i="8"/>
  <c r="A20" i="8" s="1"/>
  <c r="B10" i="8"/>
  <c r="A10" i="8" s="1"/>
  <c r="B12" i="8"/>
  <c r="A12" i="8" s="1"/>
  <c r="B30" i="8"/>
  <c r="A30" i="8" s="1"/>
  <c r="B17" i="8"/>
  <c r="A17" i="8" s="1"/>
  <c r="B37" i="9"/>
  <c r="A37" i="9" s="1"/>
  <c r="B30" i="9"/>
  <c r="A30" i="9" s="1"/>
  <c r="B27" i="9"/>
  <c r="A27" i="9" s="1"/>
  <c r="B23" i="9"/>
  <c r="A23" i="9" s="1"/>
  <c r="B10" i="9"/>
  <c r="A10" i="9" s="1"/>
  <c r="B12" i="9"/>
  <c r="A12" i="9" s="1"/>
  <c r="B31" i="9"/>
  <c r="A31" i="9" s="1"/>
  <c r="B33" i="9"/>
  <c r="A33" i="9" s="1"/>
  <c r="B20" i="9"/>
  <c r="A20" i="9" s="1"/>
  <c r="B16" i="9"/>
  <c r="A16" i="9" s="1"/>
  <c r="B13" i="9"/>
  <c r="A13" i="9" s="1"/>
  <c r="B25" i="9"/>
  <c r="A25" i="9" s="1"/>
  <c r="B35" i="9"/>
  <c r="A35" i="9" s="1"/>
  <c r="B39" i="9"/>
  <c r="A39" i="9" s="1"/>
  <c r="B26" i="9"/>
  <c r="A26" i="9" s="1"/>
  <c r="B9" i="9"/>
  <c r="A9" i="9" s="1"/>
  <c r="A8" i="9"/>
  <c r="B38" i="9"/>
  <c r="A38" i="9" s="1"/>
  <c r="B36" i="9"/>
  <c r="A36" i="9" s="1"/>
  <c r="B32" i="9"/>
  <c r="A32" i="9" s="1"/>
  <c r="B29" i="9"/>
  <c r="A29" i="9" s="1"/>
  <c r="B22" i="9"/>
  <c r="A22" i="9" s="1"/>
  <c r="B19" i="9"/>
  <c r="A19" i="9" s="1"/>
  <c r="B15" i="9"/>
  <c r="A15" i="9" s="1"/>
  <c r="B28" i="9"/>
  <c r="A28" i="9" s="1"/>
  <c r="B24" i="9"/>
  <c r="A24" i="9" s="1"/>
  <c r="B21" i="9"/>
  <c r="A21" i="9" s="1"/>
  <c r="B14" i="9"/>
  <c r="A14" i="9" s="1"/>
  <c r="B11" i="9"/>
  <c r="A11" i="9" s="1"/>
  <c r="B18" i="9"/>
  <c r="A18" i="9" s="1"/>
  <c r="B34" i="9"/>
  <c r="A34" i="9" s="1"/>
  <c r="B17" i="9"/>
  <c r="A17" i="9" s="1"/>
  <c r="B34" i="10"/>
  <c r="A34" i="10" s="1"/>
  <c r="B31" i="10"/>
  <c r="A31" i="10" s="1"/>
  <c r="B25" i="10"/>
  <c r="A25" i="10" s="1"/>
  <c r="B16" i="10"/>
  <c r="A16" i="10" s="1"/>
  <c r="B14" i="10"/>
  <c r="A14" i="10" s="1"/>
  <c r="B21" i="10"/>
  <c r="A21" i="10" s="1"/>
  <c r="B12" i="10"/>
  <c r="A12" i="10" s="1"/>
  <c r="B11" i="10"/>
  <c r="A11" i="10" s="1"/>
  <c r="B36" i="10"/>
  <c r="A36" i="10" s="1"/>
  <c r="B30" i="10"/>
  <c r="A30" i="10" s="1"/>
  <c r="B27" i="10"/>
  <c r="A27" i="10" s="1"/>
  <c r="B18" i="10"/>
  <c r="A18" i="10" s="1"/>
  <c r="B15" i="10"/>
  <c r="A15" i="10" s="1"/>
  <c r="B9" i="10"/>
  <c r="A9" i="10" s="1"/>
  <c r="B20" i="10"/>
  <c r="A20" i="10" s="1"/>
  <c r="B32" i="10"/>
  <c r="A32" i="10" s="1"/>
  <c r="B13" i="10"/>
  <c r="A13" i="10" s="1"/>
  <c r="B39" i="10"/>
  <c r="A39" i="10" s="1"/>
  <c r="B33" i="10"/>
  <c r="A33" i="10" s="1"/>
  <c r="B24" i="10"/>
  <c r="A24" i="10" s="1"/>
  <c r="A8" i="10"/>
  <c r="B38" i="10"/>
  <c r="A38" i="10" s="1"/>
  <c r="B35" i="10"/>
  <c r="A35" i="10" s="1"/>
  <c r="B26" i="10"/>
  <c r="A26" i="10" s="1"/>
  <c r="B23" i="10"/>
  <c r="A23" i="10" s="1"/>
  <c r="B17" i="10"/>
  <c r="A17" i="10" s="1"/>
  <c r="B37" i="10"/>
  <c r="A37" i="10" s="1"/>
  <c r="B28" i="10"/>
  <c r="A28" i="10" s="1"/>
  <c r="B22" i="10"/>
  <c r="A22" i="10" s="1"/>
  <c r="B19" i="10"/>
  <c r="A19" i="10" s="1"/>
  <c r="B10" i="10"/>
  <c r="A10" i="10" s="1"/>
  <c r="B29" i="10"/>
  <c r="A29" i="10" s="1"/>
  <c r="B37" i="11"/>
  <c r="A37" i="11" s="1"/>
  <c r="B34" i="11"/>
  <c r="A34" i="11" s="1"/>
  <c r="B28" i="11"/>
  <c r="A28" i="11" s="1"/>
  <c r="B38" i="11"/>
  <c r="A38" i="11" s="1"/>
  <c r="B19" i="11"/>
  <c r="A19" i="11" s="1"/>
  <c r="B15" i="11"/>
  <c r="A15" i="11" s="1"/>
  <c r="B9" i="11"/>
  <c r="A9" i="11" s="1"/>
  <c r="B16" i="11"/>
  <c r="A16" i="11" s="1"/>
  <c r="B33" i="11"/>
  <c r="A33" i="11" s="1"/>
  <c r="B30" i="11"/>
  <c r="A30" i="11" s="1"/>
  <c r="B27" i="11"/>
  <c r="A27" i="11" s="1"/>
  <c r="B24" i="11"/>
  <c r="A24" i="11" s="1"/>
  <c r="B21" i="11"/>
  <c r="A21" i="11" s="1"/>
  <c r="B18" i="11"/>
  <c r="A18" i="11" s="1"/>
  <c r="B12" i="11"/>
  <c r="A12" i="11" s="1"/>
  <c r="B29" i="11"/>
  <c r="A29" i="11" s="1"/>
  <c r="B20" i="11"/>
  <c r="A20" i="11" s="1"/>
  <c r="B31" i="11"/>
  <c r="A31" i="11" s="1"/>
  <c r="B13" i="11"/>
  <c r="A13" i="11" s="1"/>
  <c r="B36" i="11"/>
  <c r="A36" i="11" s="1"/>
  <c r="A8" i="11"/>
  <c r="B35" i="11"/>
  <c r="A35" i="11" s="1"/>
  <c r="B26" i="11"/>
  <c r="A26" i="11" s="1"/>
  <c r="B25" i="11"/>
  <c r="A25" i="11" s="1"/>
  <c r="B10" i="11"/>
  <c r="A10" i="11" s="1"/>
  <c r="B23" i="11"/>
  <c r="A23" i="11" s="1"/>
  <c r="B17" i="11"/>
  <c r="A17" i="11" s="1"/>
  <c r="B14" i="11"/>
  <c r="A14" i="11" s="1"/>
  <c r="B11" i="11"/>
  <c r="A11" i="11" s="1"/>
  <c r="B32" i="11"/>
  <c r="A32" i="11" s="1"/>
  <c r="B22" i="11"/>
  <c r="A22" i="11" s="1"/>
  <c r="B29" i="12"/>
  <c r="A29" i="12" s="1"/>
  <c r="B23" i="12"/>
  <c r="A23" i="12" s="1"/>
  <c r="B20" i="12"/>
  <c r="A20" i="12" s="1"/>
  <c r="B17" i="12"/>
  <c r="A17" i="12" s="1"/>
  <c r="B14" i="12"/>
  <c r="A14" i="12" s="1"/>
  <c r="B11" i="12"/>
  <c r="A11" i="12" s="1"/>
  <c r="B9" i="12"/>
  <c r="A9" i="12" s="1"/>
  <c r="B38" i="12"/>
  <c r="A38" i="12" s="1"/>
  <c r="B35" i="12"/>
  <c r="A35" i="12" s="1"/>
  <c r="B32" i="12"/>
  <c r="A32" i="12" s="1"/>
  <c r="B26" i="12"/>
  <c r="A26" i="12" s="1"/>
  <c r="B13" i="12"/>
  <c r="A13" i="12" s="1"/>
  <c r="B15" i="12"/>
  <c r="A15" i="12" s="1"/>
  <c r="B37" i="12"/>
  <c r="A37" i="12" s="1"/>
  <c r="B31" i="12"/>
  <c r="A31" i="12" s="1"/>
  <c r="B28" i="12"/>
  <c r="A28" i="12" s="1"/>
  <c r="B25" i="12"/>
  <c r="A25" i="12" s="1"/>
  <c r="B22" i="12"/>
  <c r="A22" i="12" s="1"/>
  <c r="B19" i="12"/>
  <c r="A19" i="12" s="1"/>
  <c r="B16" i="12"/>
  <c r="A16" i="12" s="1"/>
  <c r="B10" i="12"/>
  <c r="A10" i="12" s="1"/>
  <c r="B34" i="12"/>
  <c r="A34" i="12" s="1"/>
  <c r="B21" i="12"/>
  <c r="A21" i="12" s="1"/>
  <c r="B39" i="12"/>
  <c r="A39" i="12" s="1"/>
  <c r="B36" i="12"/>
  <c r="A36" i="12" s="1"/>
  <c r="B33" i="12"/>
  <c r="A33" i="12" s="1"/>
  <c r="B30" i="12"/>
  <c r="A30" i="12" s="1"/>
  <c r="B27" i="12"/>
  <c r="A27" i="12" s="1"/>
  <c r="B24" i="12"/>
  <c r="A24" i="12" s="1"/>
  <c r="B18" i="12"/>
  <c r="A18" i="12" s="1"/>
  <c r="A8" i="12"/>
  <c r="B12" i="12"/>
  <c r="A12" i="12" s="1"/>
  <c r="B35" i="13"/>
  <c r="A35" i="13" s="1"/>
  <c r="B32" i="13"/>
  <c r="A32" i="13" s="1"/>
  <c r="B26" i="13"/>
  <c r="A26" i="13" s="1"/>
  <c r="B34" i="13"/>
  <c r="A34" i="13" s="1"/>
  <c r="B14" i="13"/>
  <c r="A14" i="13" s="1"/>
  <c r="B23" i="13"/>
  <c r="A23" i="13" s="1"/>
  <c r="B22" i="13"/>
  <c r="A22" i="13" s="1"/>
  <c r="B13" i="13"/>
  <c r="A13" i="13" s="1"/>
  <c r="A8" i="13"/>
  <c r="B20" i="13"/>
  <c r="A20" i="13" s="1"/>
  <c r="B37" i="13"/>
  <c r="A37" i="13" s="1"/>
  <c r="B31" i="13"/>
  <c r="A31" i="13" s="1"/>
  <c r="B28" i="13"/>
  <c r="A28" i="13" s="1"/>
  <c r="B25" i="13"/>
  <c r="A25" i="13" s="1"/>
  <c r="B19" i="13"/>
  <c r="A19" i="13" s="1"/>
  <c r="B16" i="13"/>
  <c r="A16" i="13" s="1"/>
  <c r="B10" i="13"/>
  <c r="A10" i="13" s="1"/>
  <c r="B29" i="13"/>
  <c r="A29" i="13" s="1"/>
  <c r="B11" i="13"/>
  <c r="A11" i="13" s="1"/>
  <c r="B30" i="13"/>
  <c r="A30" i="13" s="1"/>
  <c r="B21" i="13"/>
  <c r="A21" i="13" s="1"/>
  <c r="B15" i="13"/>
  <c r="A15" i="13" s="1"/>
  <c r="B12" i="13"/>
  <c r="A12" i="13" s="1"/>
  <c r="B9" i="13"/>
  <c r="A9" i="13" s="1"/>
  <c r="B36" i="13"/>
  <c r="A36" i="13" s="1"/>
  <c r="B33" i="13"/>
  <c r="A33" i="13" s="1"/>
  <c r="B27" i="13"/>
  <c r="A27" i="13" s="1"/>
  <c r="B24" i="13"/>
  <c r="A24" i="13" s="1"/>
  <c r="B18" i="13"/>
  <c r="A18" i="13" s="1"/>
  <c r="B38" i="13"/>
  <c r="A38" i="13" s="1"/>
  <c r="B17" i="13"/>
  <c r="A17" i="13" s="1"/>
  <c r="B33" i="14"/>
  <c r="A33" i="14" s="1"/>
  <c r="B30" i="14"/>
  <c r="A30" i="14" s="1"/>
  <c r="B17" i="14"/>
  <c r="A17" i="14" s="1"/>
  <c r="B14" i="14"/>
  <c r="A14" i="14" s="1"/>
  <c r="B39" i="14"/>
  <c r="A39" i="14" s="1"/>
  <c r="B36" i="14"/>
  <c r="A36" i="14" s="1"/>
  <c r="B23" i="14"/>
  <c r="A23" i="14" s="1"/>
  <c r="B20" i="14"/>
  <c r="A20" i="14" s="1"/>
  <c r="B28" i="14"/>
  <c r="A28" i="14" s="1"/>
  <c r="B15" i="14"/>
  <c r="A15" i="14" s="1"/>
  <c r="B37" i="14"/>
  <c r="A37" i="14" s="1"/>
  <c r="B21" i="14"/>
  <c r="A21" i="14" s="1"/>
  <c r="B27" i="14"/>
  <c r="A27" i="14" s="1"/>
  <c r="B24" i="14"/>
  <c r="A24" i="14" s="1"/>
  <c r="B29" i="14"/>
  <c r="A29" i="14" s="1"/>
  <c r="B26" i="14"/>
  <c r="A26" i="14" s="1"/>
  <c r="B13" i="14"/>
  <c r="A13" i="14" s="1"/>
  <c r="B10" i="14"/>
  <c r="A10" i="14" s="1"/>
  <c r="B31" i="14"/>
  <c r="A31" i="14" s="1"/>
  <c r="B35" i="14"/>
  <c r="A35" i="14" s="1"/>
  <c r="B32" i="14"/>
  <c r="A32" i="14" s="1"/>
  <c r="B19" i="14"/>
  <c r="A19" i="14" s="1"/>
  <c r="B16" i="14"/>
  <c r="A16" i="14" s="1"/>
  <c r="B38" i="14"/>
  <c r="A38" i="14" s="1"/>
  <c r="B25" i="14"/>
  <c r="A25" i="14" s="1"/>
  <c r="B22" i="14"/>
  <c r="A22" i="14" s="1"/>
  <c r="B9" i="14"/>
  <c r="A9" i="14" s="1"/>
  <c r="B12" i="14"/>
  <c r="A12" i="14" s="1"/>
  <c r="B34" i="14"/>
  <c r="A34" i="14" s="1"/>
  <c r="B18" i="14"/>
  <c r="A18" i="14" s="1"/>
  <c r="A8" i="14"/>
  <c r="B11" i="14"/>
  <c r="A11" i="14" s="1"/>
  <c r="B37" i="5"/>
  <c r="A37" i="5" s="1"/>
  <c r="B27" i="5"/>
  <c r="A27" i="5" s="1"/>
  <c r="B24" i="5"/>
  <c r="A24" i="5" s="1"/>
  <c r="B21" i="5"/>
  <c r="A21" i="5" s="1"/>
  <c r="B11" i="5"/>
  <c r="A11" i="5" s="1"/>
  <c r="B29" i="5"/>
  <c r="A29" i="5" s="1"/>
  <c r="B16" i="5"/>
  <c r="A16" i="5" s="1"/>
  <c r="B39" i="5"/>
  <c r="A39" i="5" s="1"/>
  <c r="B38" i="5"/>
  <c r="A38" i="5" s="1"/>
  <c r="B18" i="5"/>
  <c r="A18" i="5" s="1"/>
  <c r="B33" i="5"/>
  <c r="A33" i="5" s="1"/>
  <c r="B17" i="5"/>
  <c r="A17" i="5" s="1"/>
  <c r="B36" i="5"/>
  <c r="A36" i="5" s="1"/>
  <c r="B30" i="5"/>
  <c r="A30" i="5" s="1"/>
  <c r="B20" i="5"/>
  <c r="A20" i="5" s="1"/>
  <c r="B14" i="5"/>
  <c r="A14" i="5" s="1"/>
  <c r="B35" i="5"/>
  <c r="A35" i="5" s="1"/>
  <c r="B19" i="5"/>
  <c r="A19" i="5" s="1"/>
  <c r="B12" i="5"/>
  <c r="A12" i="5" s="1"/>
  <c r="B31" i="5"/>
  <c r="A31" i="5" s="1"/>
  <c r="A8" i="5"/>
  <c r="B26" i="5"/>
  <c r="A26" i="5" s="1"/>
  <c r="B23" i="5"/>
  <c r="A23" i="5" s="1"/>
  <c r="B10" i="5"/>
  <c r="A10" i="5" s="1"/>
  <c r="B32" i="5"/>
  <c r="A32" i="5" s="1"/>
  <c r="B13" i="5"/>
  <c r="A13" i="5" s="1"/>
  <c r="B25" i="5"/>
  <c r="A25" i="5" s="1"/>
  <c r="B9" i="5"/>
  <c r="A9" i="5" s="1"/>
  <c r="B22" i="5"/>
  <c r="A22" i="5" s="1"/>
  <c r="B34" i="5"/>
  <c r="A34" i="5" s="1"/>
  <c r="B15" i="5"/>
  <c r="A15" i="5" s="1"/>
  <c r="B28" i="5"/>
  <c r="A28" i="5" s="1"/>
  <c r="B24" i="2"/>
  <c r="A24" i="2" s="1"/>
  <c r="B33" i="2"/>
  <c r="A33" i="2" s="1"/>
  <c r="B18" i="2"/>
  <c r="A18" i="2" s="1"/>
  <c r="B15" i="2"/>
  <c r="A15" i="2" s="1"/>
  <c r="B23" i="2"/>
  <c r="A23" i="2" s="1"/>
  <c r="B31" i="2"/>
  <c r="A31" i="2" s="1"/>
  <c r="B11" i="2"/>
  <c r="A11" i="2" s="1"/>
  <c r="B19" i="2"/>
  <c r="A19" i="2" s="1"/>
  <c r="B27" i="2"/>
  <c r="A27" i="2" s="1"/>
  <c r="B35" i="2"/>
  <c r="A35" i="2" s="1"/>
  <c r="B16" i="2"/>
  <c r="A16" i="2" s="1"/>
  <c r="B25" i="2"/>
  <c r="A25" i="2" s="1"/>
  <c r="B26" i="2"/>
  <c r="A26" i="2" s="1"/>
  <c r="B12" i="2"/>
  <c r="A12" i="2" s="1"/>
  <c r="B20" i="2"/>
  <c r="A20" i="2" s="1"/>
  <c r="B28" i="2"/>
  <c r="A28" i="2" s="1"/>
  <c r="B36" i="2"/>
  <c r="B10" i="2"/>
  <c r="A10" i="2" s="1"/>
  <c r="B13" i="2"/>
  <c r="A13" i="2" s="1"/>
  <c r="B21" i="2"/>
  <c r="A21" i="2" s="1"/>
  <c r="B29" i="2"/>
  <c r="A29" i="2" s="1"/>
  <c r="B38" i="2"/>
  <c r="A38" i="2" s="1"/>
  <c r="B32" i="2"/>
  <c r="A32" i="2" s="1"/>
  <c r="B17" i="2"/>
  <c r="A17" i="2" s="1"/>
  <c r="B34" i="2"/>
  <c r="A34" i="2" s="1"/>
  <c r="B14" i="2"/>
  <c r="A14" i="2" s="1"/>
  <c r="B22" i="2"/>
  <c r="A22" i="2" s="1"/>
  <c r="B30" i="2"/>
  <c r="A30" i="2" s="1"/>
  <c r="A36" i="2"/>
  <c r="A39" i="2"/>
  <c r="B9" i="2"/>
  <c r="A9" i="2" s="1"/>
  <c r="C4" i="14"/>
  <c r="C3" i="14"/>
  <c r="C4" i="13"/>
  <c r="C3" i="13"/>
  <c r="C4" i="12"/>
  <c r="C3" i="12"/>
  <c r="C4" i="11"/>
  <c r="C3" i="11"/>
  <c r="C4" i="10"/>
  <c r="C3" i="10"/>
  <c r="C4" i="9"/>
  <c r="C3" i="9"/>
  <c r="C4" i="8"/>
  <c r="C3" i="8"/>
  <c r="C4" i="7"/>
  <c r="C3" i="7"/>
  <c r="C4" i="6"/>
  <c r="C3" i="6"/>
  <c r="C4" i="5"/>
  <c r="C3" i="5"/>
  <c r="C4" i="4"/>
  <c r="C3" i="4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39" i="2"/>
  <c r="G9" i="2"/>
  <c r="A8" i="2"/>
  <c r="C4" i="2"/>
  <c r="C3" i="2"/>
  <c r="G40" i="2" l="1"/>
</calcChain>
</file>

<file path=xl/sharedStrings.xml><?xml version="1.0" encoding="utf-8"?>
<sst xmlns="http://schemas.openxmlformats.org/spreadsheetml/2006/main" count="233" uniqueCount="30">
  <si>
    <t>Zeitaufzeichnungen</t>
  </si>
  <si>
    <t>Firma</t>
  </si>
  <si>
    <t>Jahr</t>
  </si>
  <si>
    <t xml:space="preserve">Stundenaufzeichnungen Jänner </t>
  </si>
  <si>
    <t>Monat</t>
  </si>
  <si>
    <t>Stunden</t>
  </si>
  <si>
    <t>Datum</t>
  </si>
  <si>
    <t>nachmittags</t>
  </si>
  <si>
    <t>von</t>
  </si>
  <si>
    <t>bis</t>
  </si>
  <si>
    <t>Istzeit</t>
  </si>
  <si>
    <t>Stundenaufzeichnungen Februar</t>
  </si>
  <si>
    <t>Stundenaufzeichnungen Juni</t>
  </si>
  <si>
    <t>Stundenaufzeichnungen Mai</t>
  </si>
  <si>
    <t xml:space="preserve">Stundenaufzeichnungen April </t>
  </si>
  <si>
    <t>Stundenaufzeichnungen März</t>
  </si>
  <si>
    <t xml:space="preserve">Stundenaufzeichnungen Dezember </t>
  </si>
  <si>
    <t>Stundenaufzeichnungen November</t>
  </si>
  <si>
    <t>Stundenaufzeichnungen Oktober</t>
  </si>
  <si>
    <t>Stundenaufzeichnungen September</t>
  </si>
  <si>
    <t>Stundenaufzeichnungen August</t>
  </si>
  <si>
    <t>Stundenaufzeichnungen Juli</t>
  </si>
  <si>
    <t>Notitz</t>
  </si>
  <si>
    <t>Datum:</t>
  </si>
  <si>
    <t>Summe:</t>
  </si>
  <si>
    <t>vormittags</t>
  </si>
  <si>
    <t>Dienstnehmer*in</t>
  </si>
  <si>
    <t>Sa</t>
  </si>
  <si>
    <t>Unterschrift Arbeitnehmer*in</t>
  </si>
  <si>
    <t>Unterschrift Arbeitgeber*in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</si>
</sst>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mmm/\ yy;@"/>
    <numFmt numFmtId="166" formatCode="[hh]:mm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A24F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20" fontId="3" fillId="0" borderId="0" xfId="0" applyNumberFormat="1" applyFont="1" applyBorder="1"/>
    <xf numFmtId="0" fontId="3" fillId="0" borderId="0" xfId="0" applyFont="1" applyBorder="1" applyAlignme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20" fontId="5" fillId="0" borderId="1" xfId="0" applyNumberFormat="1" applyFont="1" applyFill="1" applyBorder="1" applyProtection="1">
      <protection locked="0"/>
    </xf>
    <xf numFmtId="20" fontId="5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protection locked="0"/>
    </xf>
    <xf numFmtId="20" fontId="5" fillId="2" borderId="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5" fillId="0" borderId="1" xfId="0" applyFont="1" applyFill="1" applyBorder="1" applyProtection="1"/>
    <xf numFmtId="14" fontId="5" fillId="0" borderId="1" xfId="0" applyNumberFormat="1" applyFont="1" applyFill="1" applyBorder="1" applyProtection="1"/>
    <xf numFmtId="20" fontId="5" fillId="0" borderId="1" xfId="0" applyNumberFormat="1" applyFont="1" applyFill="1" applyBorder="1" applyProtection="1"/>
    <xf numFmtId="0" fontId="4" fillId="0" borderId="0" xfId="0" applyFont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protection locked="0"/>
    </xf>
    <xf numFmtId="20" fontId="5" fillId="2" borderId="4" xfId="0" applyNumberFormat="1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14" fontId="5" fillId="0" borderId="6" xfId="0" applyNumberFormat="1" applyFont="1" applyFill="1" applyBorder="1" applyProtection="1">
      <protection locked="0"/>
    </xf>
    <xf numFmtId="20" fontId="5" fillId="0" borderId="6" xfId="0" applyNumberFormat="1" applyFont="1" applyFill="1" applyBorder="1" applyProtection="1">
      <protection locked="0"/>
    </xf>
    <xf numFmtId="14" fontId="5" fillId="0" borderId="0" xfId="0" applyNumberFormat="1" applyFont="1" applyFill="1" applyBorder="1" applyProtection="1">
      <protection locked="0"/>
    </xf>
    <xf numFmtId="20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20" fontId="5" fillId="0" borderId="0" xfId="0" applyNumberFormat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/>
    <xf numFmtId="20" fontId="5" fillId="0" borderId="2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/>
    <xf numFmtId="16" fontId="0" fillId="0" borderId="0" xfId="0" applyNumberFormat="1"/>
    <xf numFmtId="16" fontId="0" fillId="0" borderId="0" xfId="0" applyNumberFormat="1" applyBorder="1"/>
    <xf numFmtId="16" fontId="0" fillId="0" borderId="0" xfId="0" applyNumberFormat="1" applyFont="1" applyBorder="1" applyAlignment="1"/>
    <xf numFmtId="0" fontId="5" fillId="2" borderId="1" xfId="0" applyFont="1" applyFill="1" applyBorder="1" applyProtection="1"/>
    <xf numFmtId="14" fontId="5" fillId="3" borderId="1" xfId="0" applyNumberFormat="1" applyFont="1" applyFill="1" applyBorder="1" applyProtection="1"/>
    <xf numFmtId="16" fontId="0" fillId="0" borderId="0" xfId="0" applyNumberFormat="1" applyFill="1"/>
    <xf numFmtId="0" fontId="0" fillId="0" borderId="5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164" fontId="5" fillId="0" borderId="2" xfId="0" applyNumberFormat="1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20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14" fontId="5" fillId="0" borderId="2" xfId="0" applyNumberFormat="1" applyFont="1" applyBorder="1" applyAlignment="1" applyProtection="1">
      <alignment horizontal="center"/>
    </xf>
    <xf numFmtId="14" fontId="5" fillId="0" borderId="7" xfId="0" applyNumberFormat="1" applyFont="1" applyBorder="1" applyAlignment="1" applyProtection="1">
      <alignment horizontal="center"/>
    </xf>
    <xf numFmtId="14" fontId="5" fillId="0" borderId="3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horizontal="center" wrapText="1"/>
    </xf>
    <xf numFmtId="14" fontId="5" fillId="0" borderId="7" xfId="0" applyNumberFormat="1" applyFont="1" applyBorder="1" applyAlignment="1" applyProtection="1">
      <alignment horizontal="center" wrapText="1"/>
    </xf>
    <xf numFmtId="14" fontId="5" fillId="0" borderId="3" xfId="0" applyNumberFormat="1" applyFont="1" applyBorder="1" applyAlignment="1" applyProtection="1">
      <alignment horizontal="center" wrapText="1"/>
    </xf>
    <xf numFmtId="0" fontId="5" fillId="0" borderId="4" xfId="0" applyFont="1" applyBorder="1" applyProtection="1">
      <protection locked="0"/>
    </xf>
    <xf numFmtId="166" fontId="5" fillId="2" borderId="1" xfId="0" applyNumberFormat="1" applyFont="1" applyFill="1" applyBorder="1" applyProtection="1"/>
    <xf numFmtId="166" fontId="5" fillId="2" borderId="4" xfId="0" applyNumberFormat="1" applyFont="1" applyFill="1" applyBorder="1" applyProtection="1"/>
    <xf numFmtId="166" fontId="5" fillId="0" borderId="1" xfId="0" applyNumberFormat="1" applyFont="1" applyFill="1" applyBorder="1" applyProtection="1">
      <protection locked="0"/>
    </xf>
    <xf numFmtId="166" fontId="0" fillId="0" borderId="0" xfId="0" applyNumberFormat="1" applyProtection="1">
      <protection locked="0"/>
    </xf>
  </cellXfs>
  <cellStyles count="1">
    <cellStyle name="Standard" xfId="0" builtinId="0"/>
  </cellStyles>
  <dxfs count="37"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00FF"/>
        </patternFill>
      </fill>
    </dxf>
    <dxf>
      <fill>
        <patternFill>
          <bgColor rgb="FF6600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00FF"/>
        </patternFill>
      </fill>
    </dxf>
    <dxf>
      <fill>
        <patternFill>
          <bgColor rgb="FF9933FF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A24FC"/>
      <color rgb="FF9933FF"/>
      <color rgb="FF9900FF"/>
      <color rgb="FF6600FF"/>
      <color rgb="FF9999FF"/>
      <color rgb="FF6600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activeCell="B9" sqref="B9"/>
    </sheetView>
  </sheetViews>
  <sheetFormatPr baseColWidth="10" defaultRowHeight="15" x14ac:dyDescent="0.25"/>
  <cols>
    <col min="1" max="1" width="22.85546875" bestFit="1" customWidth="1"/>
    <col min="2" max="2" width="18.5703125" bestFit="1" customWidth="1"/>
  </cols>
  <sheetData>
    <row r="1" spans="1:5" ht="26.25" x14ac:dyDescent="0.4">
      <c r="A1" s="75" t="s">
        <v>0</v>
      </c>
      <c r="B1" s="75"/>
      <c r="C1" s="75"/>
      <c r="D1" s="75"/>
      <c r="E1" s="75"/>
    </row>
    <row r="3" spans="1:5" ht="21" x14ac:dyDescent="0.35">
      <c r="A3" s="1" t="s">
        <v>1</v>
      </c>
      <c r="B3" s="76"/>
      <c r="C3" s="77"/>
      <c r="D3" s="77"/>
      <c r="E3" s="78"/>
    </row>
    <row r="4" spans="1:5" ht="21" x14ac:dyDescent="0.35">
      <c r="A4" s="1" t="s">
        <v>26</v>
      </c>
      <c r="B4" s="76"/>
      <c r="C4" s="77"/>
      <c r="D4" s="77"/>
      <c r="E4" s="78"/>
    </row>
    <row r="5" spans="1:5" ht="21" x14ac:dyDescent="0.35">
      <c r="A5" s="1" t="s">
        <v>2</v>
      </c>
      <c r="B5" s="76">
        <v>2022</v>
      </c>
      <c r="C5" s="77"/>
      <c r="D5" s="77"/>
      <c r="E5" s="78"/>
    </row>
    <row r="7" spans="1:5" ht="18.75" x14ac:dyDescent="0.3">
      <c r="A7" s="4"/>
      <c r="B7" s="4"/>
      <c r="C7" s="4"/>
      <c r="D7" s="3"/>
    </row>
    <row r="8" spans="1:5" ht="18.75" x14ac:dyDescent="0.3">
      <c r="A8" s="7"/>
      <c r="B8" s="7"/>
      <c r="C8" s="7"/>
      <c r="D8" s="5"/>
    </row>
    <row r="9" spans="1:5" x14ac:dyDescent="0.25">
      <c r="A9" s="4"/>
      <c r="B9" s="4"/>
      <c r="C9" s="4"/>
      <c r="D9" s="4"/>
    </row>
    <row r="10" spans="1:5" ht="18.75" x14ac:dyDescent="0.3">
      <c r="A10" s="4"/>
      <c r="B10" s="4"/>
      <c r="C10" s="47"/>
      <c r="D10" s="2"/>
    </row>
    <row r="11" spans="1:5" ht="18.75" x14ac:dyDescent="0.3">
      <c r="A11" s="7"/>
      <c r="B11" s="45"/>
      <c r="C11" s="48"/>
      <c r="D11" s="6"/>
    </row>
    <row r="12" spans="1:5" x14ac:dyDescent="0.25">
      <c r="C12" s="51"/>
    </row>
    <row r="13" spans="1:5" x14ac:dyDescent="0.25">
      <c r="C13" s="51"/>
    </row>
    <row r="14" spans="1:5" x14ac:dyDescent="0.25">
      <c r="C14" s="51"/>
    </row>
    <row r="15" spans="1:5" x14ac:dyDescent="0.25">
      <c r="C15" s="51"/>
    </row>
    <row r="16" spans="1:5" x14ac:dyDescent="0.25">
      <c r="C16" s="51"/>
    </row>
    <row r="17" spans="3:3" x14ac:dyDescent="0.25">
      <c r="C17" s="51"/>
    </row>
    <row r="18" spans="3:3" x14ac:dyDescent="0.25">
      <c r="C18" s="46"/>
    </row>
    <row r="19" spans="3:3" x14ac:dyDescent="0.25">
      <c r="C19" s="46"/>
    </row>
    <row r="20" spans="3:3" x14ac:dyDescent="0.25">
      <c r="C20" s="46"/>
    </row>
    <row r="21" spans="3:3" x14ac:dyDescent="0.25">
      <c r="C21" s="46"/>
    </row>
    <row r="22" spans="3:3" x14ac:dyDescent="0.25">
      <c r="C22" s="46"/>
    </row>
  </sheetData>
  <mergeCells count="4">
    <mergeCell ref="A1:E1"/>
    <mergeCell ref="B3:E3"/>
    <mergeCell ref="B4:E4"/>
    <mergeCell ref="B5:E5"/>
  </mergeCells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topLeftCell="A7" zoomScaleNormal="100" workbookViewId="0">
      <selection activeCell="C10" sqref="C10:F36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19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102" t="s">
        <v>26</v>
      </c>
      <c r="B4" s="102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99">
        <f>IF(Stammdaten!B5="","",DATE(Stammdaten!B5,MONTH(1)+8,DAY(1)))-1</f>
        <v>43343</v>
      </c>
      <c r="D5" s="100"/>
      <c r="E5" s="100"/>
      <c r="F5" s="100"/>
      <c r="G5" s="100"/>
      <c r="H5" s="101"/>
    </row>
    <row r="6" spans="1:8" ht="15.75" x14ac:dyDescent="0.25">
      <c r="A6" s="38"/>
      <c r="B6" s="38"/>
      <c r="C6" s="53"/>
      <c r="D6" s="53"/>
      <c r="E6" s="38"/>
      <c r="F6" s="3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43343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8" si="0">TEXT(B9,"TTT")</f>
        <v>Do</v>
      </c>
      <c r="B9" s="27">
        <f>$C$5</f>
        <v>43343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Fr</v>
      </c>
      <c r="B10" s="27">
        <f>$C$5+1</f>
        <v>43344</v>
      </c>
      <c r="C10" s="15"/>
      <c r="D10" s="15"/>
      <c r="E10" s="15"/>
      <c r="F10" s="15"/>
      <c r="G10" s="28">
        <f t="shared" ref="G10:G38" si="1">D10-C10+F10-E10</f>
        <v>0</v>
      </c>
      <c r="H10" s="63"/>
    </row>
    <row r="11" spans="1:8" ht="15.75" x14ac:dyDescent="0.25">
      <c r="A11" s="26" t="str">
        <f t="shared" si="0"/>
        <v>Sa</v>
      </c>
      <c r="B11" s="27">
        <f>$C$5+2</f>
        <v>43345</v>
      </c>
      <c r="C11" s="13"/>
      <c r="D11" s="13"/>
      <c r="E11" s="15"/>
      <c r="F11" s="15"/>
      <c r="G11" s="28">
        <f t="shared" si="1"/>
        <v>0</v>
      </c>
      <c r="H11" s="41"/>
    </row>
    <row r="12" spans="1:8" ht="15.75" x14ac:dyDescent="0.25">
      <c r="A12" s="26" t="str">
        <f t="shared" si="0"/>
        <v>So</v>
      </c>
      <c r="B12" s="27">
        <f>$C$5+3</f>
        <v>43346</v>
      </c>
      <c r="C12" s="13"/>
      <c r="D12" s="13"/>
      <c r="E12" s="15"/>
      <c r="F12" s="15"/>
      <c r="G12" s="28">
        <f t="shared" si="1"/>
        <v>0</v>
      </c>
      <c r="H12" s="41"/>
    </row>
    <row r="13" spans="1:8" ht="15.75" x14ac:dyDescent="0.25">
      <c r="A13" s="26" t="str">
        <f t="shared" si="0"/>
        <v>Mo</v>
      </c>
      <c r="B13" s="27">
        <f>$C$5+4</f>
        <v>43347</v>
      </c>
      <c r="C13" s="15"/>
      <c r="D13" s="15"/>
      <c r="E13" s="15"/>
      <c r="F13" s="15"/>
      <c r="G13" s="28">
        <f t="shared" si="1"/>
        <v>0</v>
      </c>
      <c r="H13" s="41"/>
    </row>
    <row r="14" spans="1:8" ht="15.75" x14ac:dyDescent="0.25">
      <c r="A14" s="26" t="str">
        <f t="shared" si="0"/>
        <v>Di</v>
      </c>
      <c r="B14" s="27">
        <f>$C$5+5</f>
        <v>43348</v>
      </c>
      <c r="C14" s="15"/>
      <c r="D14" s="15"/>
      <c r="E14" s="15"/>
      <c r="F14" s="15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Mi</v>
      </c>
      <c r="B15" s="27">
        <f>$C$5+6</f>
        <v>43349</v>
      </c>
      <c r="C15" s="15"/>
      <c r="D15" s="15"/>
      <c r="E15" s="15"/>
      <c r="F15" s="15"/>
      <c r="G15" s="28">
        <f t="shared" si="1"/>
        <v>0</v>
      </c>
      <c r="H15" s="41"/>
    </row>
    <row r="16" spans="1:8" ht="15.75" x14ac:dyDescent="0.25">
      <c r="A16" s="26" t="str">
        <f t="shared" si="0"/>
        <v>Do</v>
      </c>
      <c r="B16" s="27">
        <f>$C$5+7</f>
        <v>43350</v>
      </c>
      <c r="C16" s="15"/>
      <c r="D16" s="15"/>
      <c r="E16" s="13"/>
      <c r="F16" s="13"/>
      <c r="G16" s="28">
        <f t="shared" si="1"/>
        <v>0</v>
      </c>
      <c r="H16" s="41"/>
    </row>
    <row r="17" spans="1:8" ht="15.75" x14ac:dyDescent="0.25">
      <c r="A17" s="26" t="str">
        <f t="shared" si="0"/>
        <v>Fr</v>
      </c>
      <c r="B17" s="27">
        <f>$C$5+8</f>
        <v>43351</v>
      </c>
      <c r="C17" s="15"/>
      <c r="D17" s="15"/>
      <c r="E17" s="13"/>
      <c r="F17" s="13"/>
      <c r="G17" s="28">
        <f t="shared" si="1"/>
        <v>0</v>
      </c>
      <c r="H17" s="41"/>
    </row>
    <row r="18" spans="1:8" ht="15.75" x14ac:dyDescent="0.25">
      <c r="A18" s="26" t="str">
        <f t="shared" si="0"/>
        <v>Sa</v>
      </c>
      <c r="B18" s="27">
        <f>$C$5+9</f>
        <v>43352</v>
      </c>
      <c r="C18" s="15"/>
      <c r="D18" s="15"/>
      <c r="E18" s="13"/>
      <c r="F18" s="13"/>
      <c r="G18" s="28">
        <f t="shared" si="1"/>
        <v>0</v>
      </c>
      <c r="H18" s="41"/>
    </row>
    <row r="19" spans="1:8" ht="15.75" x14ac:dyDescent="0.25">
      <c r="A19" s="26" t="str">
        <f t="shared" si="0"/>
        <v>So</v>
      </c>
      <c r="B19" s="27">
        <f>$C$5+10</f>
        <v>43353</v>
      </c>
      <c r="C19" s="13"/>
      <c r="D19" s="13"/>
      <c r="E19" s="13"/>
      <c r="F19" s="13"/>
      <c r="G19" s="28">
        <f t="shared" si="1"/>
        <v>0</v>
      </c>
      <c r="H19" s="41"/>
    </row>
    <row r="20" spans="1:8" ht="15.75" x14ac:dyDescent="0.25">
      <c r="A20" s="26" t="str">
        <f t="shared" si="0"/>
        <v>Mo</v>
      </c>
      <c r="B20" s="27">
        <f>$C$5+11</f>
        <v>43354</v>
      </c>
      <c r="C20" s="13"/>
      <c r="D20" s="13"/>
      <c r="E20" s="13"/>
      <c r="F20" s="13"/>
      <c r="G20" s="28">
        <f t="shared" si="1"/>
        <v>0</v>
      </c>
      <c r="H20" s="41"/>
    </row>
    <row r="21" spans="1:8" ht="15.75" x14ac:dyDescent="0.25">
      <c r="A21" s="26" t="str">
        <f t="shared" si="0"/>
        <v>Di</v>
      </c>
      <c r="B21" s="27">
        <f>$C$5+12</f>
        <v>43355</v>
      </c>
      <c r="C21" s="13"/>
      <c r="D21" s="13"/>
      <c r="E21" s="13"/>
      <c r="F21" s="13"/>
      <c r="G21" s="28">
        <f t="shared" si="1"/>
        <v>0</v>
      </c>
      <c r="H21" s="41"/>
    </row>
    <row r="22" spans="1:8" ht="15.75" x14ac:dyDescent="0.25">
      <c r="A22" s="26" t="str">
        <f t="shared" si="0"/>
        <v>Mi</v>
      </c>
      <c r="B22" s="27">
        <f>$C$5+13</f>
        <v>43356</v>
      </c>
      <c r="C22" s="13"/>
      <c r="D22" s="13"/>
      <c r="E22" s="13"/>
      <c r="F22" s="13"/>
      <c r="G22" s="28">
        <f t="shared" si="1"/>
        <v>0</v>
      </c>
      <c r="H22" s="41"/>
    </row>
    <row r="23" spans="1:8" ht="15.75" x14ac:dyDescent="0.25">
      <c r="A23" s="26" t="str">
        <f t="shared" si="0"/>
        <v>Do</v>
      </c>
      <c r="B23" s="27">
        <f>$C$5+14</f>
        <v>43357</v>
      </c>
      <c r="C23" s="15"/>
      <c r="D23" s="15"/>
      <c r="E23" s="13"/>
      <c r="F23" s="13"/>
      <c r="G23" s="28">
        <f t="shared" si="1"/>
        <v>0</v>
      </c>
      <c r="H23" s="41"/>
    </row>
    <row r="24" spans="1:8" ht="15.75" x14ac:dyDescent="0.25">
      <c r="A24" s="26" t="str">
        <f t="shared" si="0"/>
        <v>Fr</v>
      </c>
      <c r="B24" s="27">
        <f>$C$5+15</f>
        <v>43358</v>
      </c>
      <c r="C24" s="15"/>
      <c r="D24" s="15"/>
      <c r="E24" s="13"/>
      <c r="F24" s="13"/>
      <c r="G24" s="28">
        <f t="shared" si="1"/>
        <v>0</v>
      </c>
      <c r="H24" s="41"/>
    </row>
    <row r="25" spans="1:8" ht="15.75" x14ac:dyDescent="0.25">
      <c r="A25" s="26" t="str">
        <f t="shared" si="0"/>
        <v>Sa</v>
      </c>
      <c r="B25" s="27">
        <f>$C$5+16</f>
        <v>43359</v>
      </c>
      <c r="C25" s="15"/>
      <c r="D25" s="15"/>
      <c r="E25" s="13"/>
      <c r="F25" s="13"/>
      <c r="G25" s="28">
        <f t="shared" si="1"/>
        <v>0</v>
      </c>
      <c r="H25" s="41"/>
    </row>
    <row r="26" spans="1:8" ht="15.75" x14ac:dyDescent="0.25">
      <c r="A26" s="26" t="str">
        <f t="shared" si="0"/>
        <v>So</v>
      </c>
      <c r="B26" s="27">
        <f>$C$5+17</f>
        <v>43360</v>
      </c>
      <c r="C26" s="15"/>
      <c r="D26" s="15"/>
      <c r="E26" s="13"/>
      <c r="F26" s="13"/>
      <c r="G26" s="28">
        <f t="shared" si="1"/>
        <v>0</v>
      </c>
      <c r="H26" s="41"/>
    </row>
    <row r="27" spans="1:8" ht="15.75" x14ac:dyDescent="0.25">
      <c r="A27" s="26" t="str">
        <f t="shared" si="0"/>
        <v>Mo</v>
      </c>
      <c r="B27" s="27">
        <f>$C$5+18</f>
        <v>43361</v>
      </c>
      <c r="C27" s="15"/>
      <c r="D27" s="15"/>
      <c r="E27" s="13"/>
      <c r="F27" s="13"/>
      <c r="G27" s="28">
        <f t="shared" si="1"/>
        <v>0</v>
      </c>
      <c r="H27" s="41"/>
    </row>
    <row r="28" spans="1:8" ht="15.75" x14ac:dyDescent="0.25">
      <c r="A28" s="26" t="str">
        <f t="shared" si="0"/>
        <v>Di</v>
      </c>
      <c r="B28" s="27">
        <f>$C$5+19</f>
        <v>43362</v>
      </c>
      <c r="C28" s="15"/>
      <c r="D28" s="15"/>
      <c r="E28" s="13"/>
      <c r="F28" s="13"/>
      <c r="G28" s="28">
        <f t="shared" si="1"/>
        <v>0</v>
      </c>
      <c r="H28" s="41"/>
    </row>
    <row r="29" spans="1:8" ht="15.75" x14ac:dyDescent="0.25">
      <c r="A29" s="26" t="str">
        <f t="shared" si="0"/>
        <v>Mi</v>
      </c>
      <c r="B29" s="27">
        <f>$C$5+20</f>
        <v>43363</v>
      </c>
      <c r="C29" s="13"/>
      <c r="D29" s="13"/>
      <c r="E29" s="13"/>
      <c r="F29" s="13"/>
      <c r="G29" s="28">
        <f t="shared" si="1"/>
        <v>0</v>
      </c>
      <c r="H29" s="41"/>
    </row>
    <row r="30" spans="1:8" ht="15.75" x14ac:dyDescent="0.25">
      <c r="A30" s="26" t="str">
        <f t="shared" si="0"/>
        <v>Do</v>
      </c>
      <c r="B30" s="27">
        <f>$C$5+21</f>
        <v>43364</v>
      </c>
      <c r="C30" s="13"/>
      <c r="D30" s="13"/>
      <c r="E30" s="13"/>
      <c r="F30" s="13"/>
      <c r="G30" s="28">
        <f t="shared" si="1"/>
        <v>0</v>
      </c>
      <c r="H30" s="41"/>
    </row>
    <row r="31" spans="1:8" ht="15.75" x14ac:dyDescent="0.25">
      <c r="A31" s="26" t="str">
        <f t="shared" si="0"/>
        <v>Fr</v>
      </c>
      <c r="B31" s="27">
        <f>$C$5+22</f>
        <v>43365</v>
      </c>
      <c r="C31" s="13"/>
      <c r="D31" s="13"/>
      <c r="E31" s="15"/>
      <c r="F31" s="15"/>
      <c r="G31" s="28">
        <f t="shared" si="1"/>
        <v>0</v>
      </c>
      <c r="H31" s="41"/>
    </row>
    <row r="32" spans="1:8" ht="15.75" x14ac:dyDescent="0.25">
      <c r="A32" s="26" t="str">
        <f t="shared" si="0"/>
        <v>Sa</v>
      </c>
      <c r="B32" s="27">
        <f>$C$5+23</f>
        <v>43366</v>
      </c>
      <c r="C32" s="13"/>
      <c r="D32" s="13"/>
      <c r="E32" s="15"/>
      <c r="F32" s="15"/>
      <c r="G32" s="28">
        <f t="shared" si="1"/>
        <v>0</v>
      </c>
      <c r="H32" s="41"/>
    </row>
    <row r="33" spans="1:8" ht="15.75" x14ac:dyDescent="0.25">
      <c r="A33" s="26" t="str">
        <f t="shared" si="0"/>
        <v>So</v>
      </c>
      <c r="B33" s="27">
        <f>$C$5+24</f>
        <v>43367</v>
      </c>
      <c r="C33" s="13"/>
      <c r="D33" s="13"/>
      <c r="E33" s="15"/>
      <c r="F33" s="15"/>
      <c r="G33" s="28">
        <f t="shared" si="1"/>
        <v>0</v>
      </c>
      <c r="H33" s="41"/>
    </row>
    <row r="34" spans="1:8" ht="15.75" x14ac:dyDescent="0.25">
      <c r="A34" s="26" t="str">
        <f t="shared" si="0"/>
        <v>Mo</v>
      </c>
      <c r="B34" s="27">
        <f>$C$5+25</f>
        <v>43368</v>
      </c>
      <c r="C34" s="13"/>
      <c r="D34" s="13"/>
      <c r="E34" s="15"/>
      <c r="F34" s="15"/>
      <c r="G34" s="28">
        <f t="shared" si="1"/>
        <v>0</v>
      </c>
      <c r="H34" s="41"/>
    </row>
    <row r="35" spans="1:8" ht="15.75" x14ac:dyDescent="0.25">
      <c r="A35" s="26" t="str">
        <f t="shared" si="0"/>
        <v>Di</v>
      </c>
      <c r="B35" s="27">
        <f>$C$5+26</f>
        <v>43369</v>
      </c>
      <c r="C35" s="13"/>
      <c r="D35" s="13"/>
      <c r="E35" s="15"/>
      <c r="F35" s="15"/>
      <c r="G35" s="28">
        <f t="shared" si="1"/>
        <v>0</v>
      </c>
      <c r="H35" s="41"/>
    </row>
    <row r="36" spans="1:8" ht="15.75" x14ac:dyDescent="0.25">
      <c r="A36" s="26" t="str">
        <f t="shared" si="0"/>
        <v>Mi</v>
      </c>
      <c r="B36" s="27">
        <f>$C$5+27</f>
        <v>43370</v>
      </c>
      <c r="C36" s="13"/>
      <c r="D36" s="13"/>
      <c r="E36" s="15"/>
      <c r="F36" s="15"/>
      <c r="G36" s="28">
        <f t="shared" si="1"/>
        <v>0</v>
      </c>
      <c r="H36" s="41"/>
    </row>
    <row r="37" spans="1:8" ht="15.75" x14ac:dyDescent="0.25">
      <c r="A37" s="26" t="str">
        <f t="shared" si="0"/>
        <v>Do</v>
      </c>
      <c r="B37" s="27">
        <f>$C$5+28</f>
        <v>43371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Fr</v>
      </c>
      <c r="B38" s="27">
        <f>$C$5+29</f>
        <v>43372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0"/>
      <c r="B39" s="21"/>
      <c r="C39" s="21"/>
      <c r="D39" s="21"/>
      <c r="E39" s="21"/>
      <c r="F39" s="21" t="s">
        <v>24</v>
      </c>
      <c r="G39" s="103">
        <f>SUM(G9:G38)</f>
        <v>0</v>
      </c>
      <c r="H39" s="22"/>
    </row>
    <row r="40" spans="1:8" ht="15.75" x14ac:dyDescent="0.25">
      <c r="A40" s="19"/>
      <c r="B40" s="36"/>
      <c r="C40" s="19"/>
      <c r="D40" s="19"/>
      <c r="E40" s="19"/>
      <c r="F40" s="19"/>
      <c r="G40" s="37"/>
      <c r="H40" s="19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74" t="s">
        <v>29</v>
      </c>
      <c r="G44" s="74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</sheetData>
  <sheetProtection algorithmName="SHA-512" hashValue="ERwqCYAmOEXA8oyNUPzX3DpY4WFEeGjTptW+I22TJrUJR9NsKUA9CxAG8DAgLAtwLCkRZcFF0yab+rS4L4Y/1Q==" saltValue="kUJNLmrCcQsOr4KZxZASgA==" spinCount="100000" sheet="1" objects="1" scenarios="1"/>
  <mergeCells count="14">
    <mergeCell ref="B46:F46"/>
    <mergeCell ref="C7:D7"/>
    <mergeCell ref="E7:F7"/>
    <mergeCell ref="A5:B5"/>
    <mergeCell ref="C5:H5"/>
    <mergeCell ref="A1:H1"/>
    <mergeCell ref="B43:D43"/>
    <mergeCell ref="B44:D44"/>
    <mergeCell ref="G43:H43"/>
    <mergeCell ref="C41:D41"/>
    <mergeCell ref="A3:B3"/>
    <mergeCell ref="A4:B4"/>
    <mergeCell ref="C3:H3"/>
    <mergeCell ref="C4:H4"/>
  </mergeCells>
  <conditionalFormatting sqref="A9:B38">
    <cfRule type="expression" dxfId="8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conditionalFormatting sqref="A9:A38">
    <cfRule type="containsText" dxfId="7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topLeftCell="A4" zoomScaleNormal="100" workbookViewId="0">
      <selection activeCell="C10" sqref="C10:F36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18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102" t="s">
        <v>26</v>
      </c>
      <c r="B4" s="102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IF(Stammdaten!B5="","",DATE(Stammdaten!B5,MONTH(1)+9,DAY(1)))-1</f>
        <v>43373</v>
      </c>
      <c r="D5" s="84"/>
      <c r="E5" s="84"/>
      <c r="F5" s="84"/>
      <c r="G5" s="84"/>
      <c r="H5" s="85"/>
    </row>
    <row r="6" spans="1:8" ht="15.75" x14ac:dyDescent="0.25">
      <c r="A6" s="38"/>
      <c r="B6" s="38"/>
      <c r="C6" s="53"/>
      <c r="D6" s="53"/>
      <c r="E6" s="38"/>
      <c r="F6" s="3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43373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9" si="0">TEXT(B9,"TTT")</f>
        <v>Sa</v>
      </c>
      <c r="B9" s="27">
        <f>$C$5</f>
        <v>43373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So</v>
      </c>
      <c r="B10" s="27">
        <f>$C$5+1</f>
        <v>43374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Mo</v>
      </c>
      <c r="B11" s="27">
        <f>$C$5+2</f>
        <v>43375</v>
      </c>
      <c r="C11" s="15"/>
      <c r="D11" s="15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Di</v>
      </c>
      <c r="B12" s="27">
        <f>$C$5+3</f>
        <v>43376</v>
      </c>
      <c r="C12" s="15"/>
      <c r="D12" s="15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Mi</v>
      </c>
      <c r="B13" s="27">
        <f>$C$5+4</f>
        <v>43377</v>
      </c>
      <c r="C13" s="15"/>
      <c r="D13" s="15"/>
      <c r="E13" s="13"/>
      <c r="F13" s="13"/>
      <c r="G13" s="28">
        <f t="shared" si="1"/>
        <v>0</v>
      </c>
      <c r="H13" s="41"/>
    </row>
    <row r="14" spans="1:8" ht="15.75" x14ac:dyDescent="0.25">
      <c r="A14" s="26" t="str">
        <f t="shared" si="0"/>
        <v>Do</v>
      </c>
      <c r="B14" s="27">
        <f>$C$5+5</f>
        <v>43378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Fr</v>
      </c>
      <c r="B15" s="27">
        <f>$C$5+6</f>
        <v>43379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Sa</v>
      </c>
      <c r="B16" s="27">
        <f>$C$5+7</f>
        <v>43380</v>
      </c>
      <c r="C16" s="15"/>
      <c r="D16" s="15"/>
      <c r="E16" s="13"/>
      <c r="F16" s="13"/>
      <c r="G16" s="28">
        <f t="shared" si="1"/>
        <v>0</v>
      </c>
      <c r="H16" s="41"/>
    </row>
    <row r="17" spans="1:8" ht="15.75" x14ac:dyDescent="0.25">
      <c r="A17" s="26" t="str">
        <f t="shared" si="0"/>
        <v>So</v>
      </c>
      <c r="B17" s="27">
        <f>$C$5+8</f>
        <v>43381</v>
      </c>
      <c r="C17" s="15"/>
      <c r="D17" s="15"/>
      <c r="E17" s="13"/>
      <c r="F17" s="13"/>
      <c r="G17" s="28">
        <f t="shared" si="1"/>
        <v>0</v>
      </c>
      <c r="H17" s="41"/>
    </row>
    <row r="18" spans="1:8" ht="15.75" x14ac:dyDescent="0.25">
      <c r="A18" s="26" t="str">
        <f t="shared" si="0"/>
        <v>Mo</v>
      </c>
      <c r="B18" s="27">
        <f>$C$5+9</f>
        <v>43382</v>
      </c>
      <c r="C18" s="15"/>
      <c r="D18" s="15"/>
      <c r="E18" s="13"/>
      <c r="F18" s="13"/>
      <c r="G18" s="28">
        <f t="shared" si="1"/>
        <v>0</v>
      </c>
      <c r="H18" s="41"/>
    </row>
    <row r="19" spans="1:8" ht="15.75" x14ac:dyDescent="0.25">
      <c r="A19" s="26" t="str">
        <f t="shared" si="0"/>
        <v>Di</v>
      </c>
      <c r="B19" s="27">
        <f>$C$5+10</f>
        <v>43383</v>
      </c>
      <c r="C19" s="15"/>
      <c r="D19" s="15"/>
      <c r="E19" s="13"/>
      <c r="F19" s="13"/>
      <c r="G19" s="28">
        <f t="shared" si="1"/>
        <v>0</v>
      </c>
      <c r="H19" s="41"/>
    </row>
    <row r="20" spans="1:8" ht="15.75" x14ac:dyDescent="0.25">
      <c r="A20" s="26" t="str">
        <f t="shared" si="0"/>
        <v>Mi</v>
      </c>
      <c r="B20" s="27">
        <f>$C$5+11</f>
        <v>43384</v>
      </c>
      <c r="C20" s="15"/>
      <c r="D20" s="15"/>
      <c r="E20" s="13"/>
      <c r="F20" s="13"/>
      <c r="G20" s="28">
        <f t="shared" si="1"/>
        <v>0</v>
      </c>
      <c r="H20" s="41"/>
    </row>
    <row r="21" spans="1:8" ht="15.75" x14ac:dyDescent="0.25">
      <c r="A21" s="26" t="str">
        <f t="shared" si="0"/>
        <v>Do</v>
      </c>
      <c r="B21" s="27">
        <f>$C$5+12</f>
        <v>43385</v>
      </c>
      <c r="C21" s="15"/>
      <c r="D21" s="15"/>
      <c r="E21" s="13"/>
      <c r="F21" s="13"/>
      <c r="G21" s="28">
        <f t="shared" si="1"/>
        <v>0</v>
      </c>
      <c r="H21" s="41"/>
    </row>
    <row r="22" spans="1:8" ht="15.75" x14ac:dyDescent="0.25">
      <c r="A22" s="26" t="str">
        <f t="shared" si="0"/>
        <v>Fr</v>
      </c>
      <c r="B22" s="27">
        <f>$C$5+13</f>
        <v>43386</v>
      </c>
      <c r="C22" s="13"/>
      <c r="D22" s="13"/>
      <c r="E22" s="13"/>
      <c r="F22" s="13"/>
      <c r="G22" s="28">
        <f t="shared" si="1"/>
        <v>0</v>
      </c>
      <c r="H22" s="41"/>
    </row>
    <row r="23" spans="1:8" ht="15.75" x14ac:dyDescent="0.25">
      <c r="A23" s="26" t="str">
        <f t="shared" si="0"/>
        <v>Sa</v>
      </c>
      <c r="B23" s="27">
        <f>$C$5+14</f>
        <v>43387</v>
      </c>
      <c r="C23" s="13"/>
      <c r="D23" s="13"/>
      <c r="E23" s="13"/>
      <c r="F23" s="13"/>
      <c r="G23" s="28">
        <f t="shared" si="1"/>
        <v>0</v>
      </c>
      <c r="H23" s="41"/>
    </row>
    <row r="24" spans="1:8" ht="15.75" x14ac:dyDescent="0.25">
      <c r="A24" s="26" t="str">
        <f t="shared" si="0"/>
        <v>So</v>
      </c>
      <c r="B24" s="27">
        <f>$C$5+15</f>
        <v>43388</v>
      </c>
      <c r="C24" s="13"/>
      <c r="D24" s="13"/>
      <c r="E24" s="15"/>
      <c r="F24" s="15"/>
      <c r="G24" s="28">
        <f t="shared" si="1"/>
        <v>0</v>
      </c>
      <c r="H24" s="41"/>
    </row>
    <row r="25" spans="1:8" ht="15.75" x14ac:dyDescent="0.25">
      <c r="A25" s="26" t="str">
        <f t="shared" si="0"/>
        <v>Mo</v>
      </c>
      <c r="B25" s="27">
        <f>$C$5+16</f>
        <v>43389</v>
      </c>
      <c r="C25" s="13"/>
      <c r="D25" s="13"/>
      <c r="E25" s="15"/>
      <c r="F25" s="15"/>
      <c r="G25" s="28">
        <f t="shared" si="1"/>
        <v>0</v>
      </c>
      <c r="H25" s="41"/>
    </row>
    <row r="26" spans="1:8" ht="15.75" x14ac:dyDescent="0.25">
      <c r="A26" s="26" t="str">
        <f t="shared" si="0"/>
        <v>Di</v>
      </c>
      <c r="B26" s="27">
        <f>$C$5+17</f>
        <v>43390</v>
      </c>
      <c r="C26" s="13"/>
      <c r="D26" s="13"/>
      <c r="E26" s="15"/>
      <c r="F26" s="15"/>
      <c r="G26" s="28">
        <f t="shared" si="1"/>
        <v>0</v>
      </c>
      <c r="H26" s="41"/>
    </row>
    <row r="27" spans="1:8" ht="15.75" x14ac:dyDescent="0.25">
      <c r="A27" s="26" t="str">
        <f t="shared" si="0"/>
        <v>Mi</v>
      </c>
      <c r="B27" s="27">
        <f>$C$5+18</f>
        <v>43391</v>
      </c>
      <c r="C27" s="13"/>
      <c r="D27" s="13"/>
      <c r="E27" s="15"/>
      <c r="F27" s="15"/>
      <c r="G27" s="28">
        <f t="shared" si="1"/>
        <v>0</v>
      </c>
      <c r="H27" s="41"/>
    </row>
    <row r="28" spans="1:8" ht="15.75" x14ac:dyDescent="0.25">
      <c r="A28" s="26" t="str">
        <f t="shared" si="0"/>
        <v>Do</v>
      </c>
      <c r="B28" s="27">
        <f>$C$5+19</f>
        <v>43392</v>
      </c>
      <c r="C28" s="13"/>
      <c r="D28" s="13"/>
      <c r="E28" s="15"/>
      <c r="F28" s="15"/>
      <c r="G28" s="28">
        <f t="shared" si="1"/>
        <v>0</v>
      </c>
      <c r="H28" s="41"/>
    </row>
    <row r="29" spans="1:8" ht="15.75" x14ac:dyDescent="0.25">
      <c r="A29" s="26" t="str">
        <f t="shared" si="0"/>
        <v>Fr</v>
      </c>
      <c r="B29" s="27">
        <f>$C$5+20</f>
        <v>43393</v>
      </c>
      <c r="C29" s="13"/>
      <c r="D29" s="13"/>
      <c r="E29" s="15"/>
      <c r="F29" s="15"/>
      <c r="G29" s="28">
        <f t="shared" si="1"/>
        <v>0</v>
      </c>
      <c r="H29" s="41"/>
    </row>
    <row r="30" spans="1:8" ht="15.75" x14ac:dyDescent="0.25">
      <c r="A30" s="26" t="str">
        <f t="shared" si="0"/>
        <v>Sa</v>
      </c>
      <c r="B30" s="27">
        <f>$C$5+21</f>
        <v>43394</v>
      </c>
      <c r="C30" s="13"/>
      <c r="D30" s="13"/>
      <c r="E30" s="15"/>
      <c r="F30" s="15"/>
      <c r="G30" s="28">
        <f t="shared" si="1"/>
        <v>0</v>
      </c>
      <c r="H30" s="41"/>
    </row>
    <row r="31" spans="1:8" ht="15.75" x14ac:dyDescent="0.25">
      <c r="A31" s="26" t="str">
        <f t="shared" si="0"/>
        <v>So</v>
      </c>
      <c r="B31" s="27">
        <f>$C$5+22</f>
        <v>43395</v>
      </c>
      <c r="C31" s="13"/>
      <c r="D31" s="13"/>
      <c r="E31" s="15"/>
      <c r="F31" s="15"/>
      <c r="G31" s="28">
        <f t="shared" si="1"/>
        <v>0</v>
      </c>
      <c r="H31" s="41"/>
    </row>
    <row r="32" spans="1:8" ht="15.75" x14ac:dyDescent="0.25">
      <c r="A32" s="26" t="str">
        <f t="shared" si="0"/>
        <v>Mo</v>
      </c>
      <c r="B32" s="27">
        <f>$C$5+23</f>
        <v>43396</v>
      </c>
      <c r="C32" s="13"/>
      <c r="D32" s="13"/>
      <c r="E32" s="15"/>
      <c r="F32" s="15"/>
      <c r="G32" s="28">
        <f t="shared" si="1"/>
        <v>0</v>
      </c>
      <c r="H32" s="41"/>
    </row>
    <row r="33" spans="1:8" ht="15.75" x14ac:dyDescent="0.25">
      <c r="A33" s="26" t="str">
        <f t="shared" si="0"/>
        <v>Di</v>
      </c>
      <c r="B33" s="27">
        <f>$C$5+24</f>
        <v>43397</v>
      </c>
      <c r="C33" s="13"/>
      <c r="D33" s="13"/>
      <c r="E33" s="15"/>
      <c r="F33" s="15"/>
      <c r="G33" s="28">
        <f t="shared" si="1"/>
        <v>0</v>
      </c>
      <c r="H33" s="41"/>
    </row>
    <row r="34" spans="1:8" ht="15.75" x14ac:dyDescent="0.25">
      <c r="A34" s="26" t="str">
        <f t="shared" si="0"/>
        <v>Mi</v>
      </c>
      <c r="B34" s="50">
        <f>$C$5+25</f>
        <v>43398</v>
      </c>
      <c r="C34" s="13"/>
      <c r="D34" s="13"/>
      <c r="E34" s="15"/>
      <c r="F34" s="15"/>
      <c r="G34" s="28">
        <f t="shared" si="1"/>
        <v>0</v>
      </c>
      <c r="H34" s="41"/>
    </row>
    <row r="35" spans="1:8" ht="15.75" x14ac:dyDescent="0.25">
      <c r="A35" s="26" t="str">
        <f t="shared" si="0"/>
        <v>Do</v>
      </c>
      <c r="B35" s="27">
        <f>$C$5+26</f>
        <v>43399</v>
      </c>
      <c r="C35" s="13"/>
      <c r="D35" s="13"/>
      <c r="E35" s="15"/>
      <c r="F35" s="15"/>
      <c r="G35" s="28">
        <f t="shared" si="1"/>
        <v>0</v>
      </c>
      <c r="H35" s="41"/>
    </row>
    <row r="36" spans="1:8" ht="15.75" x14ac:dyDescent="0.25">
      <c r="A36" s="26" t="str">
        <f t="shared" si="0"/>
        <v>Fr</v>
      </c>
      <c r="B36" s="27">
        <f>$C$5+27</f>
        <v>43400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Sa</v>
      </c>
      <c r="B37" s="27">
        <f>$C$5+28</f>
        <v>43401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So</v>
      </c>
      <c r="B38" s="27">
        <f>$C$5+29</f>
        <v>43402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6" t="str">
        <f t="shared" si="0"/>
        <v>Mo</v>
      </c>
      <c r="B39" s="27">
        <f>$C$5+30</f>
        <v>43403</v>
      </c>
      <c r="C39" s="13"/>
      <c r="D39" s="13"/>
      <c r="E39" s="13"/>
      <c r="F39" s="13"/>
      <c r="G39" s="43">
        <f t="shared" si="1"/>
        <v>0</v>
      </c>
      <c r="H39" s="41"/>
    </row>
    <row r="40" spans="1:8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4"/>
      <c r="C43" s="94"/>
      <c r="D43" s="94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74" t="s">
        <v>29</v>
      </c>
      <c r="H44" s="74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  <row r="49" spans="1:8" x14ac:dyDescent="0.25">
      <c r="A49" s="40"/>
      <c r="B49" s="40"/>
      <c r="C49" s="40"/>
      <c r="D49" s="40"/>
      <c r="E49" s="40"/>
      <c r="F49" s="40"/>
      <c r="G49" s="40"/>
      <c r="H49" s="40"/>
    </row>
    <row r="50" spans="1:8" x14ac:dyDescent="0.25">
      <c r="A50" s="40"/>
      <c r="B50" s="40"/>
      <c r="C50" s="40"/>
      <c r="D50" s="40"/>
      <c r="E50" s="40"/>
      <c r="F50" s="40"/>
      <c r="G50" s="40"/>
      <c r="H50" s="40"/>
    </row>
    <row r="51" spans="1:8" x14ac:dyDescent="0.25">
      <c r="A51" s="40"/>
      <c r="B51" s="40"/>
      <c r="C51" s="40"/>
      <c r="D51" s="40"/>
      <c r="E51" s="40"/>
      <c r="F51" s="40"/>
      <c r="G51" s="40"/>
      <c r="H51" s="40"/>
    </row>
    <row r="52" spans="1:8" x14ac:dyDescent="0.25">
      <c r="A52" s="40"/>
      <c r="B52" s="40"/>
      <c r="C52" s="40"/>
      <c r="D52" s="40"/>
      <c r="E52" s="40"/>
      <c r="F52" s="40"/>
      <c r="G52" s="40"/>
      <c r="H52" s="40"/>
    </row>
  </sheetData>
  <sheetProtection algorithmName="SHA-512" hashValue="x3GS8AurzL7xBDLQJfafV6u7KIm/qeEssEQOl48aLNmHN/3nrpCUJqsEdkafC6WDKD2PN8rEFW2l7DrveYQcjg==" saltValue="g/i0m3ffvfSjtpl8t6x0Mg==" spinCount="100000" sheet="1" objects="1" scenarios="1"/>
  <mergeCells count="14">
    <mergeCell ref="B46:F46"/>
    <mergeCell ref="C7:D7"/>
    <mergeCell ref="E7:F7"/>
    <mergeCell ref="A5:B5"/>
    <mergeCell ref="A3:B3"/>
    <mergeCell ref="A4:B4"/>
    <mergeCell ref="C3:H3"/>
    <mergeCell ref="A1:H1"/>
    <mergeCell ref="C4:H4"/>
    <mergeCell ref="C5:H5"/>
    <mergeCell ref="B43:D43"/>
    <mergeCell ref="B44:D44"/>
    <mergeCell ref="G43:H43"/>
    <mergeCell ref="C41:D41"/>
  </mergeCells>
  <conditionalFormatting sqref="A9:B39">
    <cfRule type="expression" dxfId="6" priority="3">
      <formula>"Wochentag(B19;19)6"</formula>
    </cfRule>
  </conditionalFormatting>
  <conditionalFormatting sqref="B9:B39">
    <cfRule type="expression" priority="4">
      <formula>WEEKDAY($B9,2)&gt;=6</formula>
    </cfRule>
    <cfRule type="expression" priority="5">
      <formula>WEEKDAY($B$9)&gt;=6</formula>
    </cfRule>
  </conditionalFormatting>
  <conditionalFormatting sqref="C47">
    <cfRule type="containsText" dxfId="5" priority="2" operator="containsText" text="s">
      <formula>NOT(ISERROR(SEARCH("s",C47)))</formula>
    </cfRule>
  </conditionalFormatting>
  <conditionalFormatting sqref="A9:A39">
    <cfRule type="containsText" dxfId="4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topLeftCell="A16" zoomScaleNormal="100" workbookViewId="0">
      <selection activeCell="C34" sqref="C34:F34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17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102" t="s">
        <v>26</v>
      </c>
      <c r="B4" s="102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IF(Stammdaten!B5="","",DATE(Stammdaten!B5,MONTH(1)+10,DAY(1)))-1</f>
        <v>43404</v>
      </c>
      <c r="D5" s="84"/>
      <c r="E5" s="84"/>
      <c r="F5" s="84"/>
      <c r="G5" s="84"/>
      <c r="H5" s="85"/>
    </row>
    <row r="6" spans="1:8" ht="15.75" x14ac:dyDescent="0.25">
      <c r="A6" s="68"/>
      <c r="B6" s="68"/>
      <c r="C6" s="54"/>
      <c r="D6" s="54"/>
      <c r="E6" s="68"/>
      <c r="F6" s="68"/>
      <c r="G6" s="54"/>
      <c r="H6" s="54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43404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8" si="0">TEXT(B9,"TTT")</f>
        <v>Di</v>
      </c>
      <c r="B9" s="50">
        <f>$C$5</f>
        <v>43404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Mi</v>
      </c>
      <c r="B10" s="27">
        <f>$C$5+1</f>
        <v>43405</v>
      </c>
      <c r="C10" s="15">
        <v>0.70833333333333337</v>
      </c>
      <c r="D10" s="15">
        <v>0.91666666666666663</v>
      </c>
      <c r="E10" s="15"/>
      <c r="F10" s="15"/>
      <c r="G10" s="28">
        <f t="shared" ref="G10:G38" si="1">D10-C10+F10-E10</f>
        <v>0.20833333333333326</v>
      </c>
      <c r="H10" s="63"/>
    </row>
    <row r="11" spans="1:8" ht="15.75" x14ac:dyDescent="0.25">
      <c r="A11" s="26" t="str">
        <f t="shared" si="0"/>
        <v>Do</v>
      </c>
      <c r="B11" s="27">
        <f>$C$5+2</f>
        <v>43406</v>
      </c>
      <c r="C11" s="15">
        <v>0.70833333333333337</v>
      </c>
      <c r="D11" s="15">
        <v>0.91666666666666663</v>
      </c>
      <c r="E11" s="13"/>
      <c r="F11" s="13"/>
      <c r="G11" s="28">
        <f t="shared" si="1"/>
        <v>0.20833333333333326</v>
      </c>
      <c r="H11" s="41"/>
    </row>
    <row r="12" spans="1:8" ht="15.75" x14ac:dyDescent="0.25">
      <c r="A12" s="26" t="str">
        <f t="shared" si="0"/>
        <v>Fr</v>
      </c>
      <c r="B12" s="27">
        <f>$C$5+3</f>
        <v>43407</v>
      </c>
      <c r="C12" s="15">
        <v>0.70833333333333337</v>
      </c>
      <c r="D12" s="15">
        <v>0.91666666666666663</v>
      </c>
      <c r="E12" s="13"/>
      <c r="F12" s="13"/>
      <c r="G12" s="28">
        <f t="shared" si="1"/>
        <v>0.20833333333333326</v>
      </c>
      <c r="H12" s="41"/>
    </row>
    <row r="13" spans="1:8" ht="15.75" x14ac:dyDescent="0.25">
      <c r="A13" s="26" t="str">
        <f t="shared" si="0"/>
        <v>Sa</v>
      </c>
      <c r="B13" s="27">
        <f>$C$5+4</f>
        <v>43408</v>
      </c>
      <c r="C13" s="15">
        <v>0.70833333333333337</v>
      </c>
      <c r="D13" s="15">
        <v>0.91666666666666663</v>
      </c>
      <c r="E13" s="13"/>
      <c r="F13" s="13"/>
      <c r="G13" s="28">
        <f t="shared" si="1"/>
        <v>0.20833333333333326</v>
      </c>
      <c r="H13" s="41"/>
    </row>
    <row r="14" spans="1:8" ht="15.75" x14ac:dyDescent="0.25">
      <c r="A14" s="26" t="str">
        <f t="shared" si="0"/>
        <v>So</v>
      </c>
      <c r="B14" s="27">
        <f>$C$5+5</f>
        <v>43409</v>
      </c>
      <c r="C14" s="15">
        <v>0.70833333333333337</v>
      </c>
      <c r="D14" s="15">
        <v>0.91666666666666663</v>
      </c>
      <c r="E14" s="13"/>
      <c r="F14" s="13"/>
      <c r="G14" s="28">
        <f t="shared" si="1"/>
        <v>0.20833333333333326</v>
      </c>
      <c r="H14" s="41"/>
    </row>
    <row r="15" spans="1:8" ht="15.75" customHeight="1" x14ac:dyDescent="0.25">
      <c r="A15" s="26" t="str">
        <f t="shared" si="0"/>
        <v>Mo</v>
      </c>
      <c r="B15" s="27">
        <f>$C$5+6</f>
        <v>43410</v>
      </c>
      <c r="C15" s="15">
        <v>0.70833333333333337</v>
      </c>
      <c r="D15" s="15">
        <v>0.91666666666666663</v>
      </c>
      <c r="E15" s="13"/>
      <c r="F15" s="13"/>
      <c r="G15" s="28">
        <f t="shared" si="1"/>
        <v>0.20833333333333326</v>
      </c>
      <c r="H15" s="41"/>
    </row>
    <row r="16" spans="1:8" ht="15.75" x14ac:dyDescent="0.25">
      <c r="A16" s="26" t="str">
        <f t="shared" si="0"/>
        <v>Di</v>
      </c>
      <c r="B16" s="27">
        <f>$C$5+7</f>
        <v>43411</v>
      </c>
      <c r="C16" s="15">
        <v>0.70833333333333337</v>
      </c>
      <c r="D16" s="15">
        <v>0.91666666666666663</v>
      </c>
      <c r="E16" s="13"/>
      <c r="F16" s="13"/>
      <c r="G16" s="28">
        <f t="shared" si="1"/>
        <v>0.20833333333333326</v>
      </c>
      <c r="H16" s="41"/>
    </row>
    <row r="17" spans="1:8" ht="15.75" x14ac:dyDescent="0.25">
      <c r="A17" s="26" t="str">
        <f t="shared" si="0"/>
        <v>Mi</v>
      </c>
      <c r="B17" s="27">
        <f>$C$5+8</f>
        <v>43412</v>
      </c>
      <c r="C17" s="15">
        <v>0.70833333333333337</v>
      </c>
      <c r="D17" s="15">
        <v>0.91666666666666663</v>
      </c>
      <c r="E17" s="13"/>
      <c r="F17" s="13"/>
      <c r="G17" s="28">
        <f t="shared" si="1"/>
        <v>0.20833333333333326</v>
      </c>
      <c r="H17" s="41"/>
    </row>
    <row r="18" spans="1:8" ht="15.75" x14ac:dyDescent="0.25">
      <c r="A18" s="26" t="str">
        <f t="shared" si="0"/>
        <v>Do</v>
      </c>
      <c r="B18" s="27">
        <f>$C$5+9</f>
        <v>43413</v>
      </c>
      <c r="C18" s="15">
        <v>0.70833333333333337</v>
      </c>
      <c r="D18" s="15">
        <v>0.91666666666666663</v>
      </c>
      <c r="E18" s="13"/>
      <c r="F18" s="13"/>
      <c r="G18" s="28">
        <f t="shared" si="1"/>
        <v>0.20833333333333326</v>
      </c>
      <c r="H18" s="41"/>
    </row>
    <row r="19" spans="1:8" ht="15.75" x14ac:dyDescent="0.25">
      <c r="A19" s="26" t="str">
        <f t="shared" si="0"/>
        <v>Fr</v>
      </c>
      <c r="B19" s="27">
        <f>$C$5+10</f>
        <v>43414</v>
      </c>
      <c r="C19" s="15">
        <v>0.70833333333333337</v>
      </c>
      <c r="D19" s="15">
        <v>0.91666666666666663</v>
      </c>
      <c r="E19" s="13"/>
      <c r="F19" s="13"/>
      <c r="G19" s="28">
        <f t="shared" si="1"/>
        <v>0.20833333333333326</v>
      </c>
      <c r="H19" s="41"/>
    </row>
    <row r="20" spans="1:8" ht="15.75" x14ac:dyDescent="0.25">
      <c r="A20" s="26" t="str">
        <f t="shared" si="0"/>
        <v>Sa</v>
      </c>
      <c r="B20" s="27">
        <f>$C$5+11</f>
        <v>43415</v>
      </c>
      <c r="C20" s="15">
        <v>0.70833333333333337</v>
      </c>
      <c r="D20" s="15">
        <v>0.91666666666666663</v>
      </c>
      <c r="E20" s="13"/>
      <c r="F20" s="13"/>
      <c r="G20" s="28">
        <f t="shared" si="1"/>
        <v>0.20833333333333326</v>
      </c>
      <c r="H20" s="41"/>
    </row>
    <row r="21" spans="1:8" ht="15.75" x14ac:dyDescent="0.25">
      <c r="A21" s="26" t="str">
        <f t="shared" si="0"/>
        <v>So</v>
      </c>
      <c r="B21" s="27">
        <f>$C$5+12</f>
        <v>43416</v>
      </c>
      <c r="C21" s="13"/>
      <c r="D21" s="13"/>
      <c r="E21" s="13"/>
      <c r="F21" s="13"/>
      <c r="G21" s="28">
        <f t="shared" si="1"/>
        <v>0</v>
      </c>
      <c r="H21" s="41"/>
    </row>
    <row r="22" spans="1:8" ht="15.75" x14ac:dyDescent="0.25">
      <c r="A22" s="26" t="str">
        <f t="shared" si="0"/>
        <v>Mo</v>
      </c>
      <c r="B22" s="27">
        <f>$C$5+13</f>
        <v>43417</v>
      </c>
      <c r="C22" s="13"/>
      <c r="D22" s="13"/>
      <c r="E22" s="105">
        <v>0.70833333333333337</v>
      </c>
      <c r="F22" s="105">
        <v>0.91666666666666663</v>
      </c>
      <c r="G22" s="28">
        <f t="shared" si="1"/>
        <v>0.20833333333333326</v>
      </c>
      <c r="H22" s="41"/>
    </row>
    <row r="23" spans="1:8" ht="15.75" x14ac:dyDescent="0.25">
      <c r="A23" s="26" t="str">
        <f t="shared" si="0"/>
        <v>Di</v>
      </c>
      <c r="B23" s="27">
        <f>$C$5+14</f>
        <v>43418</v>
      </c>
      <c r="C23" s="13"/>
      <c r="D23" s="13"/>
      <c r="E23" s="105">
        <v>0.70833333333333337</v>
      </c>
      <c r="F23" s="105">
        <v>0.91666666666666663</v>
      </c>
      <c r="G23" s="28">
        <f t="shared" si="1"/>
        <v>0.20833333333333326</v>
      </c>
      <c r="H23" s="41"/>
    </row>
    <row r="24" spans="1:8" ht="15.75" x14ac:dyDescent="0.25">
      <c r="A24" s="26" t="str">
        <f t="shared" si="0"/>
        <v>Mi</v>
      </c>
      <c r="B24" s="27">
        <f>$C$5+15</f>
        <v>43419</v>
      </c>
      <c r="C24" s="13"/>
      <c r="D24" s="13"/>
      <c r="E24" s="105">
        <v>0.70833333333333337</v>
      </c>
      <c r="F24" s="105">
        <v>0.91666666666666663</v>
      </c>
      <c r="G24" s="28">
        <f t="shared" si="1"/>
        <v>0.20833333333333326</v>
      </c>
      <c r="H24" s="41"/>
    </row>
    <row r="25" spans="1:8" ht="15.75" x14ac:dyDescent="0.25">
      <c r="A25" s="26" t="str">
        <f t="shared" si="0"/>
        <v>Do</v>
      </c>
      <c r="B25" s="27">
        <f>$C$5+16</f>
        <v>43420</v>
      </c>
      <c r="C25" s="13"/>
      <c r="D25" s="13"/>
      <c r="E25" s="105">
        <v>0.70833333333333337</v>
      </c>
      <c r="F25" s="105">
        <v>0.91666666666666663</v>
      </c>
      <c r="G25" s="28">
        <f t="shared" si="1"/>
        <v>0.20833333333333326</v>
      </c>
      <c r="H25" s="41"/>
    </row>
    <row r="26" spans="1:8" ht="15.75" x14ac:dyDescent="0.25">
      <c r="A26" s="26" t="str">
        <f t="shared" si="0"/>
        <v>Fr</v>
      </c>
      <c r="B26" s="27">
        <f>$C$5+17</f>
        <v>43421</v>
      </c>
      <c r="C26" s="13"/>
      <c r="D26" s="13"/>
      <c r="E26" s="105">
        <v>0.70833333333333337</v>
      </c>
      <c r="F26" s="105">
        <v>0.91666666666666663</v>
      </c>
      <c r="G26" s="28">
        <f t="shared" si="1"/>
        <v>0.20833333333333326</v>
      </c>
      <c r="H26" s="41"/>
    </row>
    <row r="27" spans="1:8" ht="15.75" x14ac:dyDescent="0.25">
      <c r="A27" s="26" t="str">
        <f t="shared" si="0"/>
        <v>Sa</v>
      </c>
      <c r="B27" s="27">
        <f>$C$5+18</f>
        <v>43422</v>
      </c>
      <c r="C27" s="13"/>
      <c r="D27" s="13"/>
      <c r="E27" s="105">
        <v>0.70833333333333337</v>
      </c>
      <c r="F27" s="105">
        <v>0.91666666666666663</v>
      </c>
      <c r="G27" s="28">
        <f t="shared" si="1"/>
        <v>0.20833333333333326</v>
      </c>
      <c r="H27" s="41"/>
    </row>
    <row r="28" spans="1:8" ht="15.75" x14ac:dyDescent="0.25">
      <c r="A28" s="26" t="str">
        <f t="shared" si="0"/>
        <v>So</v>
      </c>
      <c r="B28" s="27">
        <f>$C$5+19</f>
        <v>43423</v>
      </c>
      <c r="C28" s="13"/>
      <c r="D28" s="13"/>
      <c r="E28" s="105">
        <v>0.70833333333333337</v>
      </c>
      <c r="F28" s="105">
        <v>0.91666666666666663</v>
      </c>
      <c r="G28" s="28">
        <f t="shared" si="1"/>
        <v>0.20833333333333326</v>
      </c>
      <c r="H28" s="41"/>
    </row>
    <row r="29" spans="1:8" ht="15.75" x14ac:dyDescent="0.25">
      <c r="A29" s="26" t="str">
        <f t="shared" si="0"/>
        <v>Mo</v>
      </c>
      <c r="B29" s="27">
        <f>$C$5+20</f>
        <v>43424</v>
      </c>
      <c r="C29" s="13"/>
      <c r="D29" s="13"/>
      <c r="E29" s="105">
        <v>0.70833333333333337</v>
      </c>
      <c r="F29" s="105">
        <v>0.91666666666666663</v>
      </c>
      <c r="G29" s="28">
        <f t="shared" si="1"/>
        <v>0.20833333333333326</v>
      </c>
      <c r="H29" s="41"/>
    </row>
    <row r="30" spans="1:8" ht="15.75" x14ac:dyDescent="0.25">
      <c r="A30" s="26" t="str">
        <f t="shared" si="0"/>
        <v>Di</v>
      </c>
      <c r="B30" s="27">
        <f>$C$5+21</f>
        <v>43425</v>
      </c>
      <c r="C30" s="13"/>
      <c r="D30" s="13"/>
      <c r="E30" s="105">
        <v>0.70833333333333337</v>
      </c>
      <c r="F30" s="105">
        <v>0.91666666666666663</v>
      </c>
      <c r="G30" s="28">
        <f t="shared" si="1"/>
        <v>0.20833333333333326</v>
      </c>
      <c r="H30" s="41"/>
    </row>
    <row r="31" spans="1:8" ht="15.75" x14ac:dyDescent="0.25">
      <c r="A31" s="26" t="str">
        <f t="shared" si="0"/>
        <v>Mi</v>
      </c>
      <c r="B31" s="27">
        <f>$C$5+22</f>
        <v>43426</v>
      </c>
      <c r="C31" s="13"/>
      <c r="D31" s="13"/>
      <c r="E31" s="105">
        <v>0.70833333333333337</v>
      </c>
      <c r="F31" s="105">
        <v>0.91666666666666663</v>
      </c>
      <c r="G31" s="28">
        <f t="shared" si="1"/>
        <v>0.20833333333333326</v>
      </c>
      <c r="H31" s="41"/>
    </row>
    <row r="32" spans="1:8" ht="15.75" x14ac:dyDescent="0.25">
      <c r="A32" s="26" t="str">
        <f t="shared" si="0"/>
        <v>Do</v>
      </c>
      <c r="B32" s="27">
        <f>$C$5+23</f>
        <v>43427</v>
      </c>
      <c r="C32" s="13"/>
      <c r="D32" s="13"/>
      <c r="E32" s="105">
        <v>0.70833333333333337</v>
      </c>
      <c r="F32" s="105">
        <v>0.91666666666666663</v>
      </c>
      <c r="G32" s="28">
        <f t="shared" si="1"/>
        <v>0.20833333333333326</v>
      </c>
      <c r="H32" s="41"/>
    </row>
    <row r="33" spans="1:8" ht="15.75" x14ac:dyDescent="0.25">
      <c r="A33" s="26" t="str">
        <f t="shared" si="0"/>
        <v>Fr</v>
      </c>
      <c r="B33" s="27">
        <f>$C$5+24</f>
        <v>43428</v>
      </c>
      <c r="C33" s="13"/>
      <c r="D33" s="13"/>
      <c r="E33" s="13"/>
      <c r="F33" s="13"/>
      <c r="G33" s="28">
        <f t="shared" si="1"/>
        <v>0</v>
      </c>
      <c r="H33" s="41"/>
    </row>
    <row r="34" spans="1:8" ht="15.75" x14ac:dyDescent="0.25">
      <c r="A34" s="26" t="str">
        <f t="shared" si="0"/>
        <v>Sa</v>
      </c>
      <c r="B34" s="27">
        <f>$C$5+25</f>
        <v>43429</v>
      </c>
      <c r="C34" s="13"/>
      <c r="D34" s="13"/>
      <c r="E34" s="13"/>
      <c r="F34" s="13"/>
      <c r="G34" s="28">
        <f t="shared" si="1"/>
        <v>0</v>
      </c>
      <c r="H34" s="41"/>
    </row>
    <row r="35" spans="1:8" ht="15.75" x14ac:dyDescent="0.25">
      <c r="A35" s="26" t="str">
        <f t="shared" si="0"/>
        <v>So</v>
      </c>
      <c r="B35" s="27">
        <f>$C$5+26</f>
        <v>43430</v>
      </c>
      <c r="C35" s="13"/>
      <c r="D35" s="13"/>
      <c r="E35" s="13"/>
      <c r="F35" s="13"/>
      <c r="G35" s="28">
        <f t="shared" si="1"/>
        <v>0</v>
      </c>
      <c r="H35" s="41"/>
    </row>
    <row r="36" spans="1:8" ht="15.75" x14ac:dyDescent="0.25">
      <c r="A36" s="26" t="str">
        <f t="shared" si="0"/>
        <v>Mo</v>
      </c>
      <c r="B36" s="27">
        <f>$C$5+27</f>
        <v>43431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Di</v>
      </c>
      <c r="B37" s="27">
        <f>$C$5+28</f>
        <v>43432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Mi</v>
      </c>
      <c r="B38" s="27">
        <f>$C$5+29</f>
        <v>43433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0"/>
      <c r="B39" s="21"/>
      <c r="C39" s="21"/>
      <c r="D39" s="21"/>
      <c r="E39" s="21"/>
      <c r="F39" s="21" t="s">
        <v>24</v>
      </c>
      <c r="G39" s="103">
        <f>SUM(G9:G38)</f>
        <v>4.5833333333333295</v>
      </c>
      <c r="H39" s="22"/>
    </row>
    <row r="40" spans="1:8" ht="15.75" x14ac:dyDescent="0.25">
      <c r="A40" s="19"/>
      <c r="B40" s="36"/>
      <c r="C40" s="19"/>
      <c r="D40" s="19"/>
      <c r="E40" s="19"/>
      <c r="F40" s="19"/>
      <c r="G40" s="37"/>
      <c r="H40" s="19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93" t="s">
        <v>29</v>
      </c>
      <c r="G44" s="93"/>
      <c r="H44" s="93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8" x14ac:dyDescent="0.25">
      <c r="A47" s="23"/>
      <c r="B47" s="23"/>
      <c r="C47" s="23"/>
      <c r="D47" s="23"/>
      <c r="E47" s="23"/>
      <c r="F47" s="23"/>
      <c r="G47" s="23"/>
      <c r="H47" s="23"/>
    </row>
    <row r="48" spans="1:8" x14ac:dyDescent="0.25">
      <c r="A48" s="23"/>
      <c r="B48" s="23"/>
      <c r="C48" s="23"/>
      <c r="D48" s="23"/>
      <c r="E48" s="23"/>
      <c r="F48" s="23"/>
      <c r="G48" s="23"/>
      <c r="H48" s="23"/>
    </row>
  </sheetData>
  <sheetProtection algorithmName="SHA-512" hashValue="cU0N/9ZgsgCCV6FhkdIoHPs8zALnFuHhll/yC7ks8dUjgXLgCvc8olZGuAuhkeKXZSi4R1bxP4nxSbvVi1Sonw==" saltValue="7tWeUR+CIrBDv65qoU5/hw==" spinCount="100000" sheet="1" objects="1" scenarios="1"/>
  <mergeCells count="15">
    <mergeCell ref="B46:F46"/>
    <mergeCell ref="C7:D7"/>
    <mergeCell ref="A5:B5"/>
    <mergeCell ref="A3:B3"/>
    <mergeCell ref="A4:B4"/>
    <mergeCell ref="E7:F7"/>
    <mergeCell ref="F44:H44"/>
    <mergeCell ref="A1:H1"/>
    <mergeCell ref="C3:H3"/>
    <mergeCell ref="C4:H4"/>
    <mergeCell ref="C5:H5"/>
    <mergeCell ref="B43:D43"/>
    <mergeCell ref="B44:D44"/>
    <mergeCell ref="C41:D41"/>
    <mergeCell ref="G43:H43"/>
  </mergeCells>
  <conditionalFormatting sqref="A9:B38">
    <cfRule type="expression" dxfId="3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conditionalFormatting sqref="A9:A38">
    <cfRule type="containsText" dxfId="2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topLeftCell="A2" zoomScaleNormal="100" workbookViewId="0">
      <selection activeCell="C9" sqref="C9:F28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16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102" t="s">
        <v>26</v>
      </c>
      <c r="B4" s="102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IF(Stammdaten!B5="","",DATE(Stammdaten!B5,MONTH(1)+11,DAY(1)))-1</f>
        <v>43434</v>
      </c>
      <c r="D5" s="84"/>
      <c r="E5" s="84"/>
      <c r="F5" s="84"/>
      <c r="G5" s="84"/>
      <c r="H5" s="85"/>
    </row>
    <row r="6" spans="1:8" ht="15.75" x14ac:dyDescent="0.25">
      <c r="A6" s="98"/>
      <c r="B6" s="98"/>
      <c r="C6" s="53"/>
      <c r="D6" s="53"/>
      <c r="E6" s="98"/>
      <c r="F6" s="9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43434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9" si="0">TEXT(B9,"TTT")</f>
        <v>Do</v>
      </c>
      <c r="B9" s="27">
        <f>$C$5</f>
        <v>43434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Fr</v>
      </c>
      <c r="B10" s="27">
        <f>$C$5+1</f>
        <v>43435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Sa</v>
      </c>
      <c r="B11" s="27">
        <f>$C$5+2</f>
        <v>43436</v>
      </c>
      <c r="C11" s="15"/>
      <c r="D11" s="15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So</v>
      </c>
      <c r="B12" s="27">
        <f>$C$5+3</f>
        <v>43437</v>
      </c>
      <c r="C12" s="15"/>
      <c r="D12" s="15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Mo</v>
      </c>
      <c r="B13" s="27">
        <f>$C$5+4</f>
        <v>43438</v>
      </c>
      <c r="C13" s="15"/>
      <c r="D13" s="15"/>
      <c r="E13" s="13"/>
      <c r="F13" s="13"/>
      <c r="G13" s="28">
        <f t="shared" si="1"/>
        <v>0</v>
      </c>
      <c r="H13" s="41"/>
    </row>
    <row r="14" spans="1:8" ht="15.75" x14ac:dyDescent="0.25">
      <c r="A14" s="26" t="str">
        <f t="shared" si="0"/>
        <v>Di</v>
      </c>
      <c r="B14" s="27">
        <f>$C$5+5</f>
        <v>43439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Mi</v>
      </c>
      <c r="B15" s="27">
        <f>$C$5+6</f>
        <v>43440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Do</v>
      </c>
      <c r="B16" s="50">
        <f>$C$5+7</f>
        <v>43441</v>
      </c>
      <c r="C16" s="13"/>
      <c r="D16" s="13"/>
      <c r="E16" s="13"/>
      <c r="F16" s="13"/>
      <c r="G16" s="28">
        <f t="shared" si="1"/>
        <v>0</v>
      </c>
      <c r="H16" s="41"/>
    </row>
    <row r="17" spans="1:8" ht="15.75" x14ac:dyDescent="0.25">
      <c r="A17" s="26" t="str">
        <f t="shared" si="0"/>
        <v>Fr</v>
      </c>
      <c r="B17" s="27">
        <f>$C$5+8</f>
        <v>43442</v>
      </c>
      <c r="C17" s="13"/>
      <c r="D17" s="13"/>
      <c r="E17" s="15"/>
      <c r="F17" s="15"/>
      <c r="G17" s="28">
        <f t="shared" si="1"/>
        <v>0</v>
      </c>
      <c r="H17" s="41"/>
    </row>
    <row r="18" spans="1:8" ht="15.75" x14ac:dyDescent="0.25">
      <c r="A18" s="26" t="str">
        <f t="shared" si="0"/>
        <v>Sa</v>
      </c>
      <c r="B18" s="27">
        <f>$C$5+9</f>
        <v>43443</v>
      </c>
      <c r="C18" s="13"/>
      <c r="D18" s="13"/>
      <c r="E18" s="15"/>
      <c r="F18" s="15"/>
      <c r="G18" s="28">
        <f t="shared" si="1"/>
        <v>0</v>
      </c>
      <c r="H18" s="41"/>
    </row>
    <row r="19" spans="1:8" ht="15.75" x14ac:dyDescent="0.25">
      <c r="A19" s="26" t="str">
        <f t="shared" si="0"/>
        <v>So</v>
      </c>
      <c r="B19" s="27">
        <f>$C$5+10</f>
        <v>43444</v>
      </c>
      <c r="C19" s="13"/>
      <c r="D19" s="13"/>
      <c r="E19" s="15"/>
      <c r="F19" s="15"/>
      <c r="G19" s="28">
        <f t="shared" si="1"/>
        <v>0</v>
      </c>
      <c r="H19" s="41"/>
    </row>
    <row r="20" spans="1:8" ht="15.75" x14ac:dyDescent="0.25">
      <c r="A20" s="26" t="str">
        <f t="shared" si="0"/>
        <v>Mo</v>
      </c>
      <c r="B20" s="27">
        <f>$C$5+11</f>
        <v>43445</v>
      </c>
      <c r="C20" s="13"/>
      <c r="D20" s="13"/>
      <c r="E20" s="15"/>
      <c r="F20" s="15"/>
      <c r="G20" s="28">
        <f t="shared" si="1"/>
        <v>0</v>
      </c>
      <c r="H20" s="41"/>
    </row>
    <row r="21" spans="1:8" ht="15.75" x14ac:dyDescent="0.25">
      <c r="A21" s="26" t="str">
        <f t="shared" si="0"/>
        <v>Di</v>
      </c>
      <c r="B21" s="27">
        <f>$C$5+12</f>
        <v>43446</v>
      </c>
      <c r="C21" s="13"/>
      <c r="D21" s="13"/>
      <c r="E21" s="15"/>
      <c r="F21" s="15"/>
      <c r="G21" s="28">
        <f t="shared" si="1"/>
        <v>0</v>
      </c>
      <c r="H21" s="41"/>
    </row>
    <row r="22" spans="1:8" ht="15.75" x14ac:dyDescent="0.25">
      <c r="A22" s="26" t="str">
        <f t="shared" si="0"/>
        <v>Mi</v>
      </c>
      <c r="B22" s="27">
        <f>$C$5+13</f>
        <v>43447</v>
      </c>
      <c r="C22" s="105"/>
      <c r="D22" s="105"/>
      <c r="E22" s="15"/>
      <c r="F22" s="15"/>
      <c r="G22" s="28">
        <f t="shared" si="1"/>
        <v>0</v>
      </c>
      <c r="H22" s="41"/>
    </row>
    <row r="23" spans="1:8" ht="15.75" x14ac:dyDescent="0.25">
      <c r="A23" s="26" t="str">
        <f t="shared" si="0"/>
        <v>Do</v>
      </c>
      <c r="B23" s="27">
        <f>$C$5+14</f>
        <v>43448</v>
      </c>
      <c r="C23" s="105"/>
      <c r="D23" s="105"/>
      <c r="E23" s="15"/>
      <c r="F23" s="15"/>
      <c r="G23" s="28">
        <f t="shared" si="1"/>
        <v>0</v>
      </c>
      <c r="H23" s="41"/>
    </row>
    <row r="24" spans="1:8" ht="15.75" x14ac:dyDescent="0.25">
      <c r="A24" s="26" t="str">
        <f t="shared" si="0"/>
        <v>Fr</v>
      </c>
      <c r="B24" s="27">
        <f>$C$5+15</f>
        <v>43449</v>
      </c>
      <c r="C24" s="105"/>
      <c r="D24" s="105"/>
      <c r="E24" s="13"/>
      <c r="F24" s="13"/>
      <c r="G24" s="28">
        <f t="shared" si="1"/>
        <v>0</v>
      </c>
      <c r="H24" s="41"/>
    </row>
    <row r="25" spans="1:8" ht="15.75" x14ac:dyDescent="0.25">
      <c r="A25" s="26" t="str">
        <f t="shared" si="0"/>
        <v>Sa</v>
      </c>
      <c r="B25" s="27">
        <f>$C$5+16</f>
        <v>43450</v>
      </c>
      <c r="C25" s="105"/>
      <c r="D25" s="105"/>
      <c r="E25" s="13"/>
      <c r="F25" s="13"/>
      <c r="G25" s="28">
        <f t="shared" si="1"/>
        <v>0</v>
      </c>
      <c r="H25" s="41"/>
    </row>
    <row r="26" spans="1:8" ht="15.75" x14ac:dyDescent="0.25">
      <c r="A26" s="26" t="str">
        <f t="shared" si="0"/>
        <v>So</v>
      </c>
      <c r="B26" s="27">
        <f>$C$5+17</f>
        <v>43451</v>
      </c>
      <c r="C26" s="105"/>
      <c r="D26" s="105"/>
      <c r="E26" s="13"/>
      <c r="F26" s="13"/>
      <c r="G26" s="28">
        <f t="shared" si="1"/>
        <v>0</v>
      </c>
      <c r="H26" s="41"/>
    </row>
    <row r="27" spans="1:8" ht="15.75" x14ac:dyDescent="0.25">
      <c r="A27" s="26" t="str">
        <f t="shared" si="0"/>
        <v>Mo</v>
      </c>
      <c r="B27" s="27">
        <f>$C$5+18</f>
        <v>43452</v>
      </c>
      <c r="C27" s="105"/>
      <c r="D27" s="105"/>
      <c r="E27" s="13"/>
      <c r="F27" s="13"/>
      <c r="G27" s="28">
        <f t="shared" si="1"/>
        <v>0</v>
      </c>
      <c r="H27" s="41"/>
    </row>
    <row r="28" spans="1:8" ht="15.75" x14ac:dyDescent="0.25">
      <c r="A28" s="26" t="str">
        <f t="shared" si="0"/>
        <v>Di</v>
      </c>
      <c r="B28" s="27">
        <f>$C$5+19</f>
        <v>43453</v>
      </c>
      <c r="C28" s="105"/>
      <c r="D28" s="105"/>
      <c r="E28" s="13"/>
      <c r="F28" s="13"/>
      <c r="G28" s="28">
        <f t="shared" si="1"/>
        <v>0</v>
      </c>
      <c r="H28" s="41"/>
    </row>
    <row r="29" spans="1:8" ht="15.75" x14ac:dyDescent="0.25">
      <c r="A29" s="26" t="str">
        <f t="shared" si="0"/>
        <v>Mi</v>
      </c>
      <c r="B29" s="27">
        <f>$C$5+20</f>
        <v>43454</v>
      </c>
      <c r="C29" s="13"/>
      <c r="D29" s="13"/>
      <c r="E29" s="13"/>
      <c r="F29" s="13"/>
      <c r="G29" s="28">
        <f t="shared" si="1"/>
        <v>0</v>
      </c>
      <c r="H29" s="41"/>
    </row>
    <row r="30" spans="1:8" ht="15.75" x14ac:dyDescent="0.25">
      <c r="A30" s="26" t="str">
        <f t="shared" si="0"/>
        <v>Do</v>
      </c>
      <c r="B30" s="27">
        <f>$C$5+21</f>
        <v>43455</v>
      </c>
      <c r="C30" s="13"/>
      <c r="D30" s="13"/>
      <c r="E30" s="13"/>
      <c r="F30" s="13"/>
      <c r="G30" s="28">
        <f t="shared" si="1"/>
        <v>0</v>
      </c>
      <c r="H30" s="41"/>
    </row>
    <row r="31" spans="1:8" ht="15.75" x14ac:dyDescent="0.25">
      <c r="A31" s="26" t="str">
        <f t="shared" si="0"/>
        <v>Fr</v>
      </c>
      <c r="B31" s="27">
        <f>$C$5+22</f>
        <v>43456</v>
      </c>
      <c r="C31" s="13"/>
      <c r="D31" s="13"/>
      <c r="E31" s="13"/>
      <c r="F31" s="13"/>
      <c r="G31" s="28">
        <f t="shared" si="1"/>
        <v>0</v>
      </c>
      <c r="H31" s="41"/>
    </row>
    <row r="32" spans="1:8" ht="15.75" x14ac:dyDescent="0.25">
      <c r="A32" s="26" t="str">
        <f t="shared" si="0"/>
        <v>Sa</v>
      </c>
      <c r="B32" s="27">
        <f>$C$5+23</f>
        <v>43457</v>
      </c>
      <c r="C32" s="13"/>
      <c r="D32" s="13"/>
      <c r="E32" s="13"/>
      <c r="F32" s="13"/>
      <c r="G32" s="28">
        <f t="shared" si="1"/>
        <v>0</v>
      </c>
      <c r="H32" s="41"/>
    </row>
    <row r="33" spans="1:8" ht="15.75" x14ac:dyDescent="0.25">
      <c r="A33" s="26" t="str">
        <f t="shared" si="0"/>
        <v>So</v>
      </c>
      <c r="B33" s="50">
        <f>$C$5+24</f>
        <v>43458</v>
      </c>
      <c r="C33" s="13"/>
      <c r="D33" s="13"/>
      <c r="E33" s="13"/>
      <c r="F33" s="13"/>
      <c r="G33" s="28">
        <f t="shared" si="1"/>
        <v>0</v>
      </c>
      <c r="H33" s="41"/>
    </row>
    <row r="34" spans="1:8" ht="15.75" x14ac:dyDescent="0.25">
      <c r="A34" s="26" t="str">
        <f t="shared" si="0"/>
        <v>Mo</v>
      </c>
      <c r="B34" s="50">
        <f>$C$5+25</f>
        <v>43459</v>
      </c>
      <c r="C34" s="13"/>
      <c r="D34" s="13"/>
      <c r="E34" s="13"/>
      <c r="F34" s="13"/>
      <c r="G34" s="28">
        <f t="shared" si="1"/>
        <v>0</v>
      </c>
      <c r="H34" s="41"/>
    </row>
    <row r="35" spans="1:8" ht="15.75" x14ac:dyDescent="0.25">
      <c r="A35" s="26" t="str">
        <f t="shared" si="0"/>
        <v>Di</v>
      </c>
      <c r="B35" s="27">
        <f>$C$5+26</f>
        <v>43460</v>
      </c>
      <c r="C35" s="13"/>
      <c r="D35" s="13"/>
      <c r="E35" s="13"/>
      <c r="F35" s="13"/>
      <c r="G35" s="28">
        <f t="shared" si="1"/>
        <v>0</v>
      </c>
      <c r="H35" s="41"/>
    </row>
    <row r="36" spans="1:8" ht="15.75" x14ac:dyDescent="0.25">
      <c r="A36" s="26" t="str">
        <f t="shared" si="0"/>
        <v>Mi</v>
      </c>
      <c r="B36" s="27">
        <f>$C$5+27</f>
        <v>43461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Do</v>
      </c>
      <c r="B37" s="27">
        <f>$C$5+28</f>
        <v>43462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Fr</v>
      </c>
      <c r="B38" s="27">
        <f>$C$5+29</f>
        <v>43463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6" t="str">
        <f t="shared" si="0"/>
        <v>Sa</v>
      </c>
      <c r="B39" s="27">
        <f>$C$5+30</f>
        <v>43464</v>
      </c>
      <c r="C39" s="13"/>
      <c r="D39" s="13"/>
      <c r="E39" s="13"/>
      <c r="F39" s="13"/>
      <c r="G39" s="43">
        <f t="shared" si="1"/>
        <v>0</v>
      </c>
      <c r="H39" s="41"/>
    </row>
    <row r="40" spans="1:8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8" ht="15.75" x14ac:dyDescent="0.25">
      <c r="A41" s="19"/>
      <c r="B41" s="36"/>
      <c r="C41" s="19"/>
      <c r="D41" s="19"/>
      <c r="E41" s="19"/>
      <c r="F41" s="19"/>
      <c r="G41" s="37"/>
      <c r="H41" s="19"/>
    </row>
    <row r="42" spans="1:8" ht="15.75" x14ac:dyDescent="0.25">
      <c r="A42" s="19"/>
      <c r="B42" s="69" t="s">
        <v>23</v>
      </c>
      <c r="C42" s="94"/>
      <c r="D42" s="94"/>
      <c r="E42" s="17"/>
      <c r="F42" s="69" t="s">
        <v>23</v>
      </c>
      <c r="G42" s="66"/>
      <c r="H42" s="70"/>
    </row>
    <row r="43" spans="1:8" ht="15.75" x14ac:dyDescent="0.25">
      <c r="A43" s="19"/>
      <c r="B43" s="29"/>
      <c r="C43" s="29"/>
      <c r="D43" s="29"/>
      <c r="E43" s="17"/>
      <c r="F43" s="17"/>
      <c r="G43" s="29"/>
      <c r="H43" s="29"/>
    </row>
    <row r="44" spans="1:8" ht="15.75" x14ac:dyDescent="0.25">
      <c r="A44" s="19"/>
      <c r="B44" s="92"/>
      <c r="C44" s="92"/>
      <c r="D44" s="92"/>
      <c r="E44" s="17"/>
      <c r="F44" s="72"/>
      <c r="G44" s="94"/>
      <c r="H44" s="94"/>
    </row>
    <row r="45" spans="1:8" ht="15.75" x14ac:dyDescent="0.25">
      <c r="A45" s="19"/>
      <c r="B45" s="93" t="s">
        <v>28</v>
      </c>
      <c r="C45" s="93"/>
      <c r="D45" s="93"/>
      <c r="E45" s="17"/>
      <c r="F45" s="74" t="s">
        <v>29</v>
      </c>
      <c r="G45" s="74"/>
    </row>
    <row r="46" spans="1:8" ht="15.75" x14ac:dyDescent="0.25">
      <c r="A46" s="19"/>
      <c r="B46" s="36"/>
      <c r="C46" s="19"/>
      <c r="D46" s="19"/>
      <c r="E46" s="19"/>
      <c r="F46" s="19"/>
      <c r="G46" s="37"/>
      <c r="H46" s="19"/>
    </row>
    <row r="47" spans="1:8" ht="15.75" x14ac:dyDescent="0.25">
      <c r="A47" s="19"/>
      <c r="B47" s="96"/>
      <c r="C47" s="96"/>
      <c r="D47" s="96"/>
      <c r="E47" s="96"/>
      <c r="F47" s="96"/>
      <c r="G47" s="37"/>
      <c r="H47" s="37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  <row r="49" spans="1:8" x14ac:dyDescent="0.25">
      <c r="A49" s="40"/>
      <c r="B49" s="40"/>
      <c r="C49" s="40"/>
      <c r="D49" s="40"/>
      <c r="E49" s="40"/>
      <c r="F49" s="40"/>
      <c r="G49" s="40"/>
      <c r="H49" s="40"/>
    </row>
    <row r="50" spans="1:8" x14ac:dyDescent="0.25">
      <c r="A50" s="40"/>
      <c r="B50" s="40"/>
      <c r="C50" s="40"/>
      <c r="D50" s="40"/>
      <c r="E50" s="40"/>
      <c r="F50" s="40"/>
      <c r="G50" s="40"/>
      <c r="H50" s="40"/>
    </row>
  </sheetData>
  <sheetProtection algorithmName="SHA-512" hashValue="N2EfvLtjkaCQVvUJP2Yn9OZbq4cCXcZrvMDJyMme4TGkMumj42EFS83Xzgcv+JHfIoS2jutsWWAROkZ4MvQ3HQ==" saltValue="B77BkIWkH+itLDbLsyCFbw==" spinCount="100000" sheet="1" objects="1" scenarios="1"/>
  <mergeCells count="16">
    <mergeCell ref="B47:F47"/>
    <mergeCell ref="E7:F7"/>
    <mergeCell ref="C7:D7"/>
    <mergeCell ref="B45:D45"/>
    <mergeCell ref="G44:H44"/>
    <mergeCell ref="C42:D42"/>
    <mergeCell ref="A5:B5"/>
    <mergeCell ref="A3:B3"/>
    <mergeCell ref="A4:B4"/>
    <mergeCell ref="A6:B6"/>
    <mergeCell ref="E6:F6"/>
    <mergeCell ref="C3:H3"/>
    <mergeCell ref="C4:H4"/>
    <mergeCell ref="C5:H5"/>
    <mergeCell ref="A1:H1"/>
    <mergeCell ref="B44:D44"/>
  </mergeCells>
  <conditionalFormatting sqref="A9:B39">
    <cfRule type="expression" dxfId="1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conditionalFormatting sqref="A9:A39">
    <cfRule type="containsText" dxfId="0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9" zoomScaleNormal="100" workbookViewId="0">
      <selection activeCell="C21" sqref="C21:D33"/>
    </sheetView>
  </sheetViews>
  <sheetFormatPr baseColWidth="10" defaultRowHeight="15" x14ac:dyDescent="0.25"/>
  <cols>
    <col min="1" max="1" width="9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11" ht="23.25" x14ac:dyDescent="0.35">
      <c r="A1" s="79" t="s">
        <v>3</v>
      </c>
      <c r="B1" s="79"/>
      <c r="C1" s="79"/>
      <c r="D1" s="79"/>
      <c r="E1" s="79"/>
      <c r="F1" s="79"/>
      <c r="G1" s="79"/>
      <c r="H1" s="55"/>
    </row>
    <row r="3" spans="1:11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11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  <c r="K4" s="9"/>
    </row>
    <row r="5" spans="1:11" ht="15.75" x14ac:dyDescent="0.25">
      <c r="A5" s="89" t="s">
        <v>4</v>
      </c>
      <c r="B5" s="89"/>
      <c r="C5" s="83">
        <f>IF(Stammdaten!B5="","",DATE(Stammdaten!B5,MONTH(1),DAY(1)))-1</f>
        <v>43100</v>
      </c>
      <c r="D5" s="84"/>
      <c r="E5" s="84"/>
      <c r="F5" s="84"/>
      <c r="G5" s="84"/>
      <c r="H5" s="85"/>
    </row>
    <row r="6" spans="1:11" ht="18.75" x14ac:dyDescent="0.3">
      <c r="A6" s="10"/>
      <c r="B6" s="10"/>
      <c r="C6" s="11"/>
      <c r="D6" s="11"/>
      <c r="E6" s="11"/>
      <c r="F6" s="11"/>
      <c r="G6" s="11"/>
      <c r="H6" s="11"/>
    </row>
    <row r="7" spans="1:11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62" t="s">
        <v>22</v>
      </c>
    </row>
    <row r="8" spans="1:11" ht="15.75" x14ac:dyDescent="0.25">
      <c r="A8" s="56">
        <f>C5</f>
        <v>43100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11" ht="15.75" x14ac:dyDescent="0.25">
      <c r="A9" s="26" t="str">
        <f t="shared" ref="A9:A39" si="0">TEXT(B9,"TTT")</f>
        <v>Sa</v>
      </c>
      <c r="B9" s="50">
        <f>$C$5</f>
        <v>43100</v>
      </c>
      <c r="C9" s="15"/>
      <c r="D9" s="15"/>
      <c r="E9" s="15"/>
      <c r="F9" s="15"/>
      <c r="G9" s="28">
        <f>D9-C9+F9-E9</f>
        <v>0</v>
      </c>
      <c r="H9" s="63"/>
    </row>
    <row r="10" spans="1:11" ht="15.75" customHeight="1" x14ac:dyDescent="0.25">
      <c r="A10" s="26" t="str">
        <f t="shared" si="0"/>
        <v>So</v>
      </c>
      <c r="B10" s="27">
        <f>$C$5+1</f>
        <v>43101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11" ht="15.75" x14ac:dyDescent="0.25">
      <c r="A11" s="26" t="str">
        <f t="shared" si="0"/>
        <v>Mo</v>
      </c>
      <c r="B11" s="27">
        <f>$C$5+2</f>
        <v>43102</v>
      </c>
      <c r="C11" s="15"/>
      <c r="D11" s="15"/>
      <c r="E11" s="13"/>
      <c r="F11" s="13"/>
      <c r="G11" s="28">
        <f t="shared" si="1"/>
        <v>0</v>
      </c>
      <c r="H11" s="41"/>
    </row>
    <row r="12" spans="1:11" ht="15.75" x14ac:dyDescent="0.25">
      <c r="A12" s="26" t="str">
        <f t="shared" si="0"/>
        <v>Di</v>
      </c>
      <c r="B12" s="27">
        <f>$C$5+3</f>
        <v>43103</v>
      </c>
      <c r="C12" s="15"/>
      <c r="D12" s="15"/>
      <c r="E12" s="13"/>
      <c r="F12" s="13"/>
      <c r="G12" s="28">
        <f t="shared" si="1"/>
        <v>0</v>
      </c>
      <c r="H12" s="41"/>
    </row>
    <row r="13" spans="1:11" ht="15.75" x14ac:dyDescent="0.25">
      <c r="A13" s="26" t="str">
        <f t="shared" si="0"/>
        <v>Mi</v>
      </c>
      <c r="B13" s="27">
        <f>$C$5+4</f>
        <v>43104</v>
      </c>
      <c r="C13" s="15"/>
      <c r="D13" s="15"/>
      <c r="E13" s="13"/>
      <c r="F13" s="13"/>
      <c r="G13" s="28">
        <f t="shared" si="1"/>
        <v>0</v>
      </c>
      <c r="H13" s="41"/>
    </row>
    <row r="14" spans="1:11" ht="15.75" x14ac:dyDescent="0.25">
      <c r="A14" s="26" t="str">
        <f t="shared" si="0"/>
        <v>Do</v>
      </c>
      <c r="B14" s="50">
        <f>$C$5+5</f>
        <v>43105</v>
      </c>
      <c r="C14" s="15"/>
      <c r="D14" s="15"/>
      <c r="E14" s="13"/>
      <c r="F14" s="13"/>
      <c r="G14" s="28">
        <f t="shared" si="1"/>
        <v>0</v>
      </c>
      <c r="H14" s="41"/>
    </row>
    <row r="15" spans="1:11" ht="15.75" customHeight="1" x14ac:dyDescent="0.25">
      <c r="A15" s="26" t="str">
        <f t="shared" si="0"/>
        <v>Fr</v>
      </c>
      <c r="B15" s="27">
        <f>$C$5+6</f>
        <v>43106</v>
      </c>
      <c r="C15" s="15"/>
      <c r="D15" s="15"/>
      <c r="E15" s="13"/>
      <c r="F15" s="13"/>
      <c r="G15" s="28">
        <f t="shared" si="1"/>
        <v>0</v>
      </c>
      <c r="H15" s="41"/>
      <c r="I15" s="9"/>
    </row>
    <row r="16" spans="1:11" ht="15.75" x14ac:dyDescent="0.25">
      <c r="A16" s="26" t="str">
        <f t="shared" si="0"/>
        <v>Sa</v>
      </c>
      <c r="B16" s="27">
        <f>$C$5+7</f>
        <v>43107</v>
      </c>
      <c r="C16" s="15"/>
      <c r="D16" s="15"/>
      <c r="E16" s="13"/>
      <c r="F16" s="13"/>
      <c r="G16" s="28">
        <f t="shared" si="1"/>
        <v>0</v>
      </c>
      <c r="H16" s="41"/>
      <c r="I16" s="9"/>
    </row>
    <row r="17" spans="1:9" ht="15.75" x14ac:dyDescent="0.25">
      <c r="A17" s="26" t="str">
        <f t="shared" si="0"/>
        <v>So</v>
      </c>
      <c r="B17" s="27">
        <f>$C$5+8</f>
        <v>43108</v>
      </c>
      <c r="C17" s="15"/>
      <c r="D17" s="15"/>
      <c r="E17" s="13"/>
      <c r="F17" s="13"/>
      <c r="G17" s="28">
        <f t="shared" si="1"/>
        <v>0</v>
      </c>
      <c r="H17" s="41"/>
      <c r="I17" s="9"/>
    </row>
    <row r="18" spans="1:9" ht="15.75" x14ac:dyDescent="0.25">
      <c r="A18" s="26" t="str">
        <f t="shared" si="0"/>
        <v>Mo</v>
      </c>
      <c r="B18" s="27">
        <f>$C$5+9</f>
        <v>43109</v>
      </c>
      <c r="C18" s="15"/>
      <c r="D18" s="15"/>
      <c r="E18" s="13"/>
      <c r="F18" s="13"/>
      <c r="G18" s="28">
        <f t="shared" si="1"/>
        <v>0</v>
      </c>
      <c r="H18" s="41"/>
      <c r="I18" s="9"/>
    </row>
    <row r="19" spans="1:9" ht="15.75" x14ac:dyDescent="0.25">
      <c r="A19" s="26" t="str">
        <f t="shared" si="0"/>
        <v>Di</v>
      </c>
      <c r="B19" s="27">
        <f>$C$5+10</f>
        <v>43110</v>
      </c>
      <c r="C19" s="15"/>
      <c r="D19" s="15"/>
      <c r="E19" s="13"/>
      <c r="F19" s="13"/>
      <c r="G19" s="28">
        <f t="shared" si="1"/>
        <v>0</v>
      </c>
      <c r="H19" s="41"/>
      <c r="I19" s="9"/>
    </row>
    <row r="20" spans="1:9" ht="15.75" x14ac:dyDescent="0.25">
      <c r="A20" s="26" t="str">
        <f t="shared" si="0"/>
        <v>Mi</v>
      </c>
      <c r="B20" s="27">
        <f>$C$5+11</f>
        <v>43111</v>
      </c>
      <c r="C20" s="15"/>
      <c r="D20" s="15"/>
      <c r="E20" s="13"/>
      <c r="F20" s="13"/>
      <c r="G20" s="28">
        <f t="shared" si="1"/>
        <v>0</v>
      </c>
      <c r="H20" s="41"/>
      <c r="I20" s="9"/>
    </row>
    <row r="21" spans="1:9" ht="15.75" x14ac:dyDescent="0.25">
      <c r="A21" s="26" t="str">
        <f t="shared" si="0"/>
        <v>Do</v>
      </c>
      <c r="B21" s="27">
        <f>$C$5+12</f>
        <v>43112</v>
      </c>
      <c r="C21" s="15"/>
      <c r="D21" s="15"/>
      <c r="E21" s="13"/>
      <c r="F21" s="13"/>
      <c r="G21" s="28">
        <f t="shared" si="1"/>
        <v>0</v>
      </c>
      <c r="H21" s="41"/>
      <c r="I21" s="9"/>
    </row>
    <row r="22" spans="1:9" ht="15.75" x14ac:dyDescent="0.25">
      <c r="A22" s="26" t="str">
        <f t="shared" si="0"/>
        <v>Fr</v>
      </c>
      <c r="B22" s="27">
        <f>$C$5+13</f>
        <v>43113</v>
      </c>
      <c r="C22" s="15"/>
      <c r="D22" s="15"/>
      <c r="E22" s="13"/>
      <c r="F22" s="13"/>
      <c r="G22" s="28">
        <f t="shared" si="1"/>
        <v>0</v>
      </c>
      <c r="H22" s="41"/>
      <c r="I22" s="9"/>
    </row>
    <row r="23" spans="1:9" ht="15.75" x14ac:dyDescent="0.25">
      <c r="A23" s="26" t="str">
        <f t="shared" si="0"/>
        <v>Sa</v>
      </c>
      <c r="B23" s="27">
        <f>$C$5+14</f>
        <v>43114</v>
      </c>
      <c r="C23" s="15"/>
      <c r="D23" s="15"/>
      <c r="E23" s="13"/>
      <c r="F23" s="13"/>
      <c r="G23" s="28">
        <f t="shared" si="1"/>
        <v>0</v>
      </c>
      <c r="H23" s="41"/>
      <c r="I23" s="9"/>
    </row>
    <row r="24" spans="1:9" ht="15.75" x14ac:dyDescent="0.25">
      <c r="A24" s="26" t="str">
        <f t="shared" si="0"/>
        <v>So</v>
      </c>
      <c r="B24" s="27">
        <f>$C$5+15</f>
        <v>43115</v>
      </c>
      <c r="C24" s="15"/>
      <c r="D24" s="15"/>
      <c r="E24" s="13"/>
      <c r="F24" s="13"/>
      <c r="G24" s="28">
        <f t="shared" si="1"/>
        <v>0</v>
      </c>
      <c r="H24" s="41"/>
      <c r="I24" s="9"/>
    </row>
    <row r="25" spans="1:9" ht="15.75" x14ac:dyDescent="0.25">
      <c r="A25" s="26" t="str">
        <f t="shared" si="0"/>
        <v>Mo</v>
      </c>
      <c r="B25" s="27">
        <f>$C$5+16</f>
        <v>43116</v>
      </c>
      <c r="C25" s="15"/>
      <c r="D25" s="15"/>
      <c r="E25" s="13"/>
      <c r="F25" s="13"/>
      <c r="G25" s="28">
        <f t="shared" si="1"/>
        <v>0</v>
      </c>
      <c r="H25" s="41"/>
      <c r="I25" s="9"/>
    </row>
    <row r="26" spans="1:9" ht="15.75" x14ac:dyDescent="0.25">
      <c r="A26" s="26" t="str">
        <f t="shared" si="0"/>
        <v>Di</v>
      </c>
      <c r="B26" s="27">
        <f>$C$5+17</f>
        <v>43117</v>
      </c>
      <c r="C26" s="15"/>
      <c r="D26" s="15"/>
      <c r="E26" s="13"/>
      <c r="F26" s="13"/>
      <c r="G26" s="28">
        <f t="shared" si="1"/>
        <v>0</v>
      </c>
      <c r="H26" s="41"/>
      <c r="I26" s="9"/>
    </row>
    <row r="27" spans="1:9" ht="15.75" x14ac:dyDescent="0.25">
      <c r="A27" s="26" t="str">
        <f t="shared" si="0"/>
        <v>Mi</v>
      </c>
      <c r="B27" s="27">
        <f>$C$5+18</f>
        <v>43118</v>
      </c>
      <c r="C27" s="15"/>
      <c r="D27" s="15"/>
      <c r="E27" s="13"/>
      <c r="F27" s="13"/>
      <c r="G27" s="28">
        <f t="shared" si="1"/>
        <v>0</v>
      </c>
      <c r="H27" s="41"/>
      <c r="I27" s="9"/>
    </row>
    <row r="28" spans="1:9" ht="15.75" x14ac:dyDescent="0.25">
      <c r="A28" s="26" t="str">
        <f t="shared" si="0"/>
        <v>Do</v>
      </c>
      <c r="B28" s="27">
        <f>$C$5+19</f>
        <v>43119</v>
      </c>
      <c r="C28" s="15"/>
      <c r="D28" s="15"/>
      <c r="E28" s="13"/>
      <c r="F28" s="13"/>
      <c r="G28" s="28">
        <f t="shared" si="1"/>
        <v>0</v>
      </c>
      <c r="H28" s="41"/>
      <c r="I28" s="9"/>
    </row>
    <row r="29" spans="1:9" ht="15.75" x14ac:dyDescent="0.25">
      <c r="A29" s="26" t="str">
        <f t="shared" si="0"/>
        <v>Fr</v>
      </c>
      <c r="B29" s="27">
        <f>$C$5+20</f>
        <v>43120</v>
      </c>
      <c r="C29" s="15"/>
      <c r="D29" s="15"/>
      <c r="E29" s="13"/>
      <c r="F29" s="13"/>
      <c r="G29" s="28">
        <f t="shared" si="1"/>
        <v>0</v>
      </c>
      <c r="H29" s="41"/>
      <c r="I29" s="9"/>
    </row>
    <row r="30" spans="1:9" ht="15.75" x14ac:dyDescent="0.25">
      <c r="A30" s="26" t="str">
        <f t="shared" si="0"/>
        <v>Sa</v>
      </c>
      <c r="B30" s="27">
        <f>$C$5+21</f>
        <v>43121</v>
      </c>
      <c r="C30" s="15"/>
      <c r="D30" s="15"/>
      <c r="E30" s="13"/>
      <c r="F30" s="13"/>
      <c r="G30" s="28">
        <f t="shared" si="1"/>
        <v>0</v>
      </c>
      <c r="H30" s="41"/>
      <c r="I30" s="9"/>
    </row>
    <row r="31" spans="1:9" ht="15.75" x14ac:dyDescent="0.25">
      <c r="A31" s="26" t="str">
        <f t="shared" si="0"/>
        <v>So</v>
      </c>
      <c r="B31" s="27">
        <f>$C$5+22</f>
        <v>43122</v>
      </c>
      <c r="C31" s="15"/>
      <c r="D31" s="15"/>
      <c r="E31" s="13"/>
      <c r="F31" s="13"/>
      <c r="G31" s="28">
        <f t="shared" si="1"/>
        <v>0</v>
      </c>
      <c r="H31" s="41"/>
      <c r="I31" s="9"/>
    </row>
    <row r="32" spans="1:9" ht="15.75" x14ac:dyDescent="0.25">
      <c r="A32" s="26" t="str">
        <f t="shared" si="0"/>
        <v>Mo</v>
      </c>
      <c r="B32" s="27">
        <f>$C$5+23</f>
        <v>43123</v>
      </c>
      <c r="C32" s="15"/>
      <c r="D32" s="15"/>
      <c r="E32" s="13"/>
      <c r="F32" s="13"/>
      <c r="G32" s="28">
        <f t="shared" si="1"/>
        <v>0</v>
      </c>
      <c r="H32" s="41"/>
      <c r="I32" s="9"/>
    </row>
    <row r="33" spans="1:9" ht="15.75" x14ac:dyDescent="0.25">
      <c r="A33" s="26" t="str">
        <f t="shared" si="0"/>
        <v>Di</v>
      </c>
      <c r="B33" s="27">
        <f>$C$5+24</f>
        <v>43124</v>
      </c>
      <c r="C33" s="15"/>
      <c r="D33" s="15"/>
      <c r="E33" s="13"/>
      <c r="F33" s="13"/>
      <c r="G33" s="28">
        <f t="shared" si="1"/>
        <v>0</v>
      </c>
      <c r="H33" s="41"/>
      <c r="I33" s="9"/>
    </row>
    <row r="34" spans="1:9" ht="15.75" x14ac:dyDescent="0.25">
      <c r="A34" s="26" t="str">
        <f t="shared" si="0"/>
        <v>Mi</v>
      </c>
      <c r="B34" s="27">
        <f>$C$5+25</f>
        <v>43125</v>
      </c>
      <c r="C34" s="15"/>
      <c r="D34" s="15"/>
      <c r="E34" s="13"/>
      <c r="F34" s="13"/>
      <c r="G34" s="28">
        <f t="shared" si="1"/>
        <v>0</v>
      </c>
      <c r="H34" s="41"/>
      <c r="I34" s="9"/>
    </row>
    <row r="35" spans="1:9" ht="15.75" x14ac:dyDescent="0.25">
      <c r="A35" s="26" t="str">
        <f t="shared" si="0"/>
        <v>Do</v>
      </c>
      <c r="B35" s="27">
        <f>$C$5+26</f>
        <v>43126</v>
      </c>
      <c r="C35" s="15"/>
      <c r="D35" s="15"/>
      <c r="E35" s="13"/>
      <c r="F35" s="13"/>
      <c r="G35" s="28">
        <f t="shared" si="1"/>
        <v>0</v>
      </c>
      <c r="H35" s="41"/>
      <c r="I35" s="9"/>
    </row>
    <row r="36" spans="1:9" ht="15.75" x14ac:dyDescent="0.25">
      <c r="A36" s="26" t="str">
        <f t="shared" si="0"/>
        <v>Fr</v>
      </c>
      <c r="B36" s="27">
        <f>$C$5+27</f>
        <v>43127</v>
      </c>
      <c r="C36" s="15"/>
      <c r="D36" s="15"/>
      <c r="E36" s="13"/>
      <c r="F36" s="13"/>
      <c r="G36" s="28">
        <f t="shared" si="1"/>
        <v>0</v>
      </c>
      <c r="H36" s="41"/>
      <c r="I36" s="9"/>
    </row>
    <row r="37" spans="1:9" ht="15.75" x14ac:dyDescent="0.25">
      <c r="A37" s="13" t="s">
        <v>27</v>
      </c>
      <c r="B37" s="27">
        <f>$C$5+27</f>
        <v>43127</v>
      </c>
      <c r="C37" s="15"/>
      <c r="D37" s="15"/>
      <c r="E37" s="13"/>
      <c r="F37" s="13"/>
      <c r="G37" s="28">
        <f t="shared" si="1"/>
        <v>0</v>
      </c>
      <c r="H37" s="41"/>
      <c r="I37" s="9"/>
    </row>
    <row r="38" spans="1:9" ht="15.75" x14ac:dyDescent="0.25">
      <c r="A38" s="26" t="str">
        <f t="shared" si="0"/>
        <v>So</v>
      </c>
      <c r="B38" s="27">
        <f>$C$5+29</f>
        <v>43129</v>
      </c>
      <c r="C38" s="15"/>
      <c r="D38" s="15"/>
      <c r="E38" s="13"/>
      <c r="F38" s="13"/>
      <c r="G38" s="28">
        <f t="shared" si="1"/>
        <v>0</v>
      </c>
      <c r="H38" s="41"/>
      <c r="I38" s="9"/>
    </row>
    <row r="39" spans="1:9" ht="15.75" x14ac:dyDescent="0.25">
      <c r="A39" s="26" t="str">
        <f t="shared" si="0"/>
        <v>Mo</v>
      </c>
      <c r="B39" s="27">
        <f>$C$5+30</f>
        <v>43130</v>
      </c>
      <c r="C39" s="15"/>
      <c r="D39" s="15"/>
      <c r="E39" s="13"/>
      <c r="F39" s="13"/>
      <c r="G39" s="28">
        <f t="shared" si="1"/>
        <v>0</v>
      </c>
      <c r="H39" s="41"/>
      <c r="I39" s="9"/>
    </row>
    <row r="40" spans="1:9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  <c r="I40" s="9"/>
    </row>
    <row r="41" spans="1:9" x14ac:dyDescent="0.25">
      <c r="B41" s="24" t="s">
        <v>23</v>
      </c>
      <c r="C41" s="88"/>
      <c r="D41" s="88"/>
      <c r="F41" s="24" t="s">
        <v>23</v>
      </c>
      <c r="G41" s="67"/>
      <c r="H41" s="52"/>
      <c r="I41" s="9"/>
    </row>
    <row r="42" spans="1:9" x14ac:dyDescent="0.25">
      <c r="B42" s="25"/>
      <c r="C42" s="25"/>
      <c r="D42" s="25"/>
      <c r="G42" s="25"/>
      <c r="H42" s="25"/>
      <c r="I42" s="9"/>
    </row>
    <row r="43" spans="1:9" x14ac:dyDescent="0.25">
      <c r="B43" s="86"/>
      <c r="C43" s="86"/>
      <c r="D43" s="86"/>
      <c r="F43" s="66"/>
      <c r="G43" s="65"/>
      <c r="H43" s="65"/>
      <c r="I43" s="9"/>
    </row>
    <row r="44" spans="1:9" x14ac:dyDescent="0.25">
      <c r="B44" s="87" t="s">
        <v>28</v>
      </c>
      <c r="C44" s="87"/>
      <c r="D44" s="87"/>
      <c r="F44" s="64" t="s">
        <v>29</v>
      </c>
      <c r="G44" s="64"/>
      <c r="I44" s="9"/>
    </row>
    <row r="45" spans="1:9" x14ac:dyDescent="0.25">
      <c r="I45" s="9"/>
    </row>
    <row r="46" spans="1:9" x14ac:dyDescent="0.25">
      <c r="I46" s="9"/>
    </row>
    <row r="47" spans="1:9" x14ac:dyDescent="0.25">
      <c r="I47" s="9"/>
    </row>
  </sheetData>
  <sheetProtection algorithmName="SHA-512" hashValue="IKUk5Jr8DGS7Laf2Qi3dl4dWcQbEdDEPzPJ01ALRpliF40N16HD7sXKGBuibcwMOT5+Mdktc7zIQGX8LVHQGqg==" saltValue="v6u3fNobzGu3IqL2aL8YGw==" spinCount="100000" sheet="1" objects="1" scenarios="1"/>
  <mergeCells count="12">
    <mergeCell ref="B44:D44"/>
    <mergeCell ref="C41:D41"/>
    <mergeCell ref="A3:B3"/>
    <mergeCell ref="A4:B4"/>
    <mergeCell ref="A5:B5"/>
    <mergeCell ref="C7:D7"/>
    <mergeCell ref="A1:G1"/>
    <mergeCell ref="C3:H3"/>
    <mergeCell ref="C4:H4"/>
    <mergeCell ref="C5:H5"/>
    <mergeCell ref="B43:D43"/>
    <mergeCell ref="E7:F7"/>
  </mergeCells>
  <conditionalFormatting sqref="A9:B39">
    <cfRule type="expression" dxfId="36" priority="10">
      <formula>"Wochentag(B19;19)6"</formula>
    </cfRule>
  </conditionalFormatting>
  <conditionalFormatting sqref="B9:B39">
    <cfRule type="expression" priority="11">
      <formula>WEEKDAY($B9,2)&gt;=6</formula>
    </cfRule>
    <cfRule type="expression" priority="12">
      <formula>WEEKDAY($B$9)&gt;=6</formula>
    </cfRule>
  </conditionalFormatting>
  <conditionalFormatting sqref="A9:A39">
    <cfRule type="containsText" dxfId="35" priority="1" operator="containsText" text="s">
      <formula>NOT(ISERROR(SEARCH("s",A9)))</formula>
    </cfRule>
    <cfRule type="containsText" dxfId="34" priority="3" operator="containsText" text="s">
      <formula>NOT(ISERROR(SEARCH("s",A9)))</formula>
    </cfRule>
    <cfRule type="containsText" dxfId="33" priority="5" operator="containsText" text="s">
      <formula>NOT(ISERROR(SEARCH("s",A9)))</formula>
    </cfRule>
    <cfRule type="containsText" dxfId="32" priority="6" operator="containsText" text="s">
      <formula>NOT(ISERROR(SEARCH("s",A9)))</formula>
    </cfRule>
    <cfRule type="containsText" dxfId="31" priority="7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topLeftCell="A16" zoomScaleNormal="100" workbookViewId="0">
      <selection activeCell="C20" sqref="C20:D32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5703125" style="8" customWidth="1"/>
    <col min="9" max="16384" width="11.42578125" style="8"/>
  </cols>
  <sheetData>
    <row r="1" spans="1:9" ht="23.25" x14ac:dyDescent="0.35">
      <c r="A1" s="79" t="s">
        <v>11</v>
      </c>
      <c r="B1" s="79"/>
      <c r="C1" s="79"/>
      <c r="D1" s="79"/>
      <c r="E1" s="79"/>
      <c r="F1" s="79"/>
      <c r="G1" s="79"/>
      <c r="H1" s="79"/>
    </row>
    <row r="3" spans="1:9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9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9" ht="15.75" x14ac:dyDescent="0.25">
      <c r="A5" s="89" t="s">
        <v>4</v>
      </c>
      <c r="B5" s="89"/>
      <c r="C5" s="83">
        <f>IF(Stammdaten!B5="","",DATE(Stammdaten!B5,MONTH(1)+1,DAY(1)))-1</f>
        <v>43131</v>
      </c>
      <c r="D5" s="84"/>
      <c r="E5" s="84"/>
      <c r="F5" s="84"/>
      <c r="G5" s="84"/>
      <c r="H5" s="85"/>
    </row>
    <row r="6" spans="1:9" ht="15.75" x14ac:dyDescent="0.25">
      <c r="A6" s="68"/>
      <c r="B6" s="68"/>
      <c r="C6" s="54"/>
      <c r="D6" s="54"/>
      <c r="E6" s="95"/>
      <c r="F6" s="95"/>
      <c r="G6" s="54"/>
      <c r="H6" s="54"/>
    </row>
    <row r="7" spans="1:9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7" t="s">
        <v>22</v>
      </c>
    </row>
    <row r="8" spans="1:9" ht="15.75" x14ac:dyDescent="0.25">
      <c r="A8" s="56">
        <f>C5</f>
        <v>43131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18"/>
    </row>
    <row r="9" spans="1:9" ht="15.75" x14ac:dyDescent="0.25">
      <c r="A9" s="26" t="str">
        <f t="shared" ref="A9:A36" si="0">TEXT(B9,"TTT")</f>
        <v>Di</v>
      </c>
      <c r="B9" s="27">
        <f>$C$5</f>
        <v>43131</v>
      </c>
      <c r="C9" s="15"/>
      <c r="D9" s="15"/>
      <c r="E9" s="15"/>
      <c r="F9" s="15"/>
      <c r="G9" s="28">
        <f>D9-C9+F9-E9</f>
        <v>0</v>
      </c>
      <c r="H9" s="16"/>
    </row>
    <row r="10" spans="1:9" ht="15.75" customHeight="1" x14ac:dyDescent="0.25">
      <c r="A10" s="26" t="str">
        <f t="shared" si="0"/>
        <v>Mi</v>
      </c>
      <c r="B10" s="27">
        <f>$C$5+1</f>
        <v>43132</v>
      </c>
      <c r="C10" s="15"/>
      <c r="D10" s="15"/>
      <c r="E10" s="15"/>
      <c r="F10" s="15"/>
      <c r="G10" s="28">
        <f t="shared" ref="G10:G36" si="1">D10-C10+F10-E10</f>
        <v>0</v>
      </c>
      <c r="H10" s="16"/>
    </row>
    <row r="11" spans="1:9" ht="15.75" x14ac:dyDescent="0.25">
      <c r="A11" s="26" t="str">
        <f t="shared" si="0"/>
        <v>Do</v>
      </c>
      <c r="B11" s="27">
        <f>$C$5+2</f>
        <v>43133</v>
      </c>
      <c r="C11" s="15"/>
      <c r="D11" s="15"/>
      <c r="E11" s="13"/>
      <c r="F11" s="13"/>
      <c r="G11" s="28">
        <f t="shared" si="1"/>
        <v>0</v>
      </c>
      <c r="H11" s="18"/>
    </row>
    <row r="12" spans="1:9" ht="15.75" x14ac:dyDescent="0.25">
      <c r="A12" s="26" t="str">
        <f t="shared" si="0"/>
        <v>Fr</v>
      </c>
      <c r="B12" s="27">
        <f>$C$5+3</f>
        <v>43134</v>
      </c>
      <c r="C12" s="15"/>
      <c r="D12" s="15"/>
      <c r="E12" s="13"/>
      <c r="F12" s="13"/>
      <c r="G12" s="28">
        <f t="shared" si="1"/>
        <v>0</v>
      </c>
      <c r="H12" s="18"/>
    </row>
    <row r="13" spans="1:9" ht="15.75" x14ac:dyDescent="0.25">
      <c r="A13" s="26" t="str">
        <f t="shared" si="0"/>
        <v>Sa</v>
      </c>
      <c r="B13" s="27">
        <f>$C$5+4</f>
        <v>43135</v>
      </c>
      <c r="C13" s="15"/>
      <c r="D13" s="15"/>
      <c r="E13" s="13"/>
      <c r="F13" s="13"/>
      <c r="G13" s="28">
        <f t="shared" si="1"/>
        <v>0</v>
      </c>
      <c r="H13" s="18"/>
    </row>
    <row r="14" spans="1:9" ht="15.75" x14ac:dyDescent="0.25">
      <c r="A14" s="26" t="str">
        <f t="shared" si="0"/>
        <v>So</v>
      </c>
      <c r="B14" s="27">
        <f>$C$5+5</f>
        <v>43136</v>
      </c>
      <c r="C14" s="15"/>
      <c r="D14" s="15"/>
      <c r="E14" s="13"/>
      <c r="F14" s="13"/>
      <c r="G14" s="28">
        <f t="shared" si="1"/>
        <v>0</v>
      </c>
      <c r="H14" s="18"/>
    </row>
    <row r="15" spans="1:9" ht="15.75" customHeight="1" x14ac:dyDescent="0.25">
      <c r="A15" s="26" t="str">
        <f t="shared" si="0"/>
        <v>Mo</v>
      </c>
      <c r="B15" s="27">
        <f>$C$5+6</f>
        <v>43137</v>
      </c>
      <c r="C15" s="15"/>
      <c r="D15" s="15"/>
      <c r="E15" s="13"/>
      <c r="F15" s="13"/>
      <c r="G15" s="28">
        <f t="shared" si="1"/>
        <v>0</v>
      </c>
      <c r="H15" s="18"/>
      <c r="I15" s="23"/>
    </row>
    <row r="16" spans="1:9" ht="15.75" x14ac:dyDescent="0.25">
      <c r="A16" s="26" t="str">
        <f t="shared" si="0"/>
        <v>Di</v>
      </c>
      <c r="B16" s="27">
        <f>$C$5+7</f>
        <v>43138</v>
      </c>
      <c r="C16" s="15"/>
      <c r="D16" s="15"/>
      <c r="E16" s="13"/>
      <c r="F16" s="13"/>
      <c r="G16" s="28">
        <f t="shared" si="1"/>
        <v>0</v>
      </c>
      <c r="H16" s="18"/>
      <c r="I16" s="23"/>
    </row>
    <row r="17" spans="1:9" ht="15.75" x14ac:dyDescent="0.25">
      <c r="A17" s="26" t="str">
        <f t="shared" si="0"/>
        <v>Mi</v>
      </c>
      <c r="B17" s="27">
        <f>$C$5+8</f>
        <v>43139</v>
      </c>
      <c r="C17" s="15"/>
      <c r="D17" s="15"/>
      <c r="E17" s="13"/>
      <c r="F17" s="13"/>
      <c r="G17" s="28">
        <f t="shared" si="1"/>
        <v>0</v>
      </c>
      <c r="H17" s="18"/>
      <c r="I17" s="23"/>
    </row>
    <row r="18" spans="1:9" ht="15.75" x14ac:dyDescent="0.25">
      <c r="A18" s="26" t="str">
        <f t="shared" si="0"/>
        <v>Do</v>
      </c>
      <c r="B18" s="27">
        <f>$C$5+9</f>
        <v>43140</v>
      </c>
      <c r="C18" s="15"/>
      <c r="D18" s="15"/>
      <c r="E18" s="13"/>
      <c r="F18" s="13"/>
      <c r="G18" s="28">
        <f t="shared" si="1"/>
        <v>0</v>
      </c>
      <c r="H18" s="18"/>
      <c r="I18" s="23"/>
    </row>
    <row r="19" spans="1:9" ht="15.75" x14ac:dyDescent="0.25">
      <c r="A19" s="26" t="str">
        <f t="shared" si="0"/>
        <v>Fr</v>
      </c>
      <c r="B19" s="27">
        <f>$C$5+10</f>
        <v>43141</v>
      </c>
      <c r="C19" s="15"/>
      <c r="D19" s="15"/>
      <c r="E19" s="15"/>
      <c r="F19" s="15"/>
      <c r="G19" s="28">
        <f t="shared" si="1"/>
        <v>0</v>
      </c>
      <c r="H19" s="18"/>
      <c r="I19" s="23"/>
    </row>
    <row r="20" spans="1:9" ht="15.75" x14ac:dyDescent="0.25">
      <c r="A20" s="26" t="str">
        <f t="shared" si="0"/>
        <v>Sa</v>
      </c>
      <c r="B20" s="27">
        <f>$C$5+11</f>
        <v>43142</v>
      </c>
      <c r="C20" s="15"/>
      <c r="D20" s="15"/>
      <c r="E20" s="15"/>
      <c r="F20" s="15"/>
      <c r="G20" s="28">
        <f t="shared" si="1"/>
        <v>0</v>
      </c>
      <c r="H20" s="18"/>
      <c r="I20" s="23"/>
    </row>
    <row r="21" spans="1:9" ht="15.75" x14ac:dyDescent="0.25">
      <c r="A21" s="26" t="str">
        <f t="shared" si="0"/>
        <v>So</v>
      </c>
      <c r="B21" s="27">
        <f>$C$5+12</f>
        <v>43143</v>
      </c>
      <c r="C21" s="15"/>
      <c r="D21" s="15"/>
      <c r="E21" s="15"/>
      <c r="F21" s="15"/>
      <c r="G21" s="28">
        <f t="shared" si="1"/>
        <v>0</v>
      </c>
      <c r="H21" s="18"/>
      <c r="I21" s="23"/>
    </row>
    <row r="22" spans="1:9" ht="15.75" x14ac:dyDescent="0.25">
      <c r="A22" s="26" t="str">
        <f t="shared" si="0"/>
        <v>Mo</v>
      </c>
      <c r="B22" s="27">
        <f>$C$5+13</f>
        <v>43144</v>
      </c>
      <c r="C22" s="15"/>
      <c r="D22" s="15"/>
      <c r="E22" s="15"/>
      <c r="F22" s="15"/>
      <c r="G22" s="28">
        <f t="shared" si="1"/>
        <v>0</v>
      </c>
      <c r="H22" s="18"/>
      <c r="I22" s="23"/>
    </row>
    <row r="23" spans="1:9" ht="15.75" x14ac:dyDescent="0.25">
      <c r="A23" s="26" t="str">
        <f t="shared" si="0"/>
        <v>Di</v>
      </c>
      <c r="B23" s="27">
        <f>$C$5+14</f>
        <v>43145</v>
      </c>
      <c r="C23" s="15"/>
      <c r="D23" s="15"/>
      <c r="E23" s="15"/>
      <c r="F23" s="15"/>
      <c r="G23" s="28">
        <f t="shared" si="1"/>
        <v>0</v>
      </c>
      <c r="H23" s="18"/>
      <c r="I23" s="23"/>
    </row>
    <row r="24" spans="1:9" ht="15.75" x14ac:dyDescent="0.25">
      <c r="A24" s="26" t="str">
        <f t="shared" si="0"/>
        <v>Mi</v>
      </c>
      <c r="B24" s="27">
        <f>$C$5+15</f>
        <v>43146</v>
      </c>
      <c r="C24" s="15"/>
      <c r="D24" s="15"/>
      <c r="E24" s="15"/>
      <c r="F24" s="15"/>
      <c r="G24" s="28">
        <f t="shared" si="1"/>
        <v>0</v>
      </c>
      <c r="H24" s="18"/>
      <c r="I24" s="23"/>
    </row>
    <row r="25" spans="1:9" ht="15.75" x14ac:dyDescent="0.25">
      <c r="A25" s="26" t="str">
        <f t="shared" si="0"/>
        <v>Do</v>
      </c>
      <c r="B25" s="27">
        <f>$C$5+16</f>
        <v>43147</v>
      </c>
      <c r="C25" s="15"/>
      <c r="D25" s="15"/>
      <c r="E25" s="15"/>
      <c r="F25" s="15"/>
      <c r="G25" s="28">
        <f t="shared" si="1"/>
        <v>0</v>
      </c>
      <c r="H25" s="18"/>
      <c r="I25" s="23"/>
    </row>
    <row r="26" spans="1:9" ht="15.75" x14ac:dyDescent="0.25">
      <c r="A26" s="26" t="str">
        <f t="shared" si="0"/>
        <v>Fr</v>
      </c>
      <c r="B26" s="27">
        <f>$C$5+17</f>
        <v>43148</v>
      </c>
      <c r="C26" s="15"/>
      <c r="D26" s="15"/>
      <c r="E26" s="15"/>
      <c r="F26" s="15"/>
      <c r="G26" s="28">
        <f t="shared" si="1"/>
        <v>0</v>
      </c>
      <c r="H26" s="18"/>
      <c r="I26" s="23"/>
    </row>
    <row r="27" spans="1:9" ht="15.75" x14ac:dyDescent="0.25">
      <c r="A27" s="26" t="str">
        <f t="shared" si="0"/>
        <v>Sa</v>
      </c>
      <c r="B27" s="27">
        <f>$C$5+18</f>
        <v>43149</v>
      </c>
      <c r="C27" s="15"/>
      <c r="D27" s="15"/>
      <c r="E27" s="15"/>
      <c r="F27" s="15"/>
      <c r="G27" s="28">
        <f t="shared" si="1"/>
        <v>0</v>
      </c>
      <c r="H27" s="18"/>
      <c r="I27" s="23"/>
    </row>
    <row r="28" spans="1:9" ht="15.75" x14ac:dyDescent="0.25">
      <c r="A28" s="26" t="str">
        <f t="shared" si="0"/>
        <v>So</v>
      </c>
      <c r="B28" s="27">
        <f>$C$5+19</f>
        <v>43150</v>
      </c>
      <c r="C28" s="15"/>
      <c r="D28" s="15"/>
      <c r="E28" s="13"/>
      <c r="F28" s="13"/>
      <c r="G28" s="28">
        <f t="shared" si="1"/>
        <v>0</v>
      </c>
      <c r="H28" s="18"/>
      <c r="I28" s="23"/>
    </row>
    <row r="29" spans="1:9" ht="15.75" x14ac:dyDescent="0.25">
      <c r="A29" s="26" t="str">
        <f t="shared" si="0"/>
        <v>Mo</v>
      </c>
      <c r="B29" s="27">
        <f>$C$5+20</f>
        <v>43151</v>
      </c>
      <c r="C29" s="15"/>
      <c r="D29" s="15"/>
      <c r="E29" s="13"/>
      <c r="F29" s="13"/>
      <c r="G29" s="28">
        <f t="shared" si="1"/>
        <v>0</v>
      </c>
      <c r="H29" s="18"/>
      <c r="I29" s="23"/>
    </row>
    <row r="30" spans="1:9" ht="15.75" x14ac:dyDescent="0.25">
      <c r="A30" s="26" t="str">
        <f t="shared" si="0"/>
        <v>Di</v>
      </c>
      <c r="B30" s="27">
        <f>$C$5+21</f>
        <v>43152</v>
      </c>
      <c r="C30" s="15"/>
      <c r="D30" s="15"/>
      <c r="E30" s="13"/>
      <c r="F30" s="13"/>
      <c r="G30" s="28">
        <f t="shared" si="1"/>
        <v>0</v>
      </c>
      <c r="H30" s="18"/>
      <c r="I30" s="23"/>
    </row>
    <row r="31" spans="1:9" ht="15.75" x14ac:dyDescent="0.25">
      <c r="A31" s="26" t="str">
        <f t="shared" si="0"/>
        <v>Mi</v>
      </c>
      <c r="B31" s="27">
        <f>$C$5+22</f>
        <v>43153</v>
      </c>
      <c r="C31" s="15"/>
      <c r="D31" s="15"/>
      <c r="E31" s="13"/>
      <c r="F31" s="13"/>
      <c r="G31" s="28">
        <f t="shared" si="1"/>
        <v>0</v>
      </c>
      <c r="H31" s="18"/>
      <c r="I31" s="23"/>
    </row>
    <row r="32" spans="1:9" ht="15.75" x14ac:dyDescent="0.25">
      <c r="A32" s="26" t="str">
        <f t="shared" si="0"/>
        <v>Do</v>
      </c>
      <c r="B32" s="27">
        <f>$C$5+23</f>
        <v>43154</v>
      </c>
      <c r="C32" s="15"/>
      <c r="D32" s="15"/>
      <c r="E32" s="13"/>
      <c r="F32" s="13"/>
      <c r="G32" s="28">
        <f t="shared" si="1"/>
        <v>0</v>
      </c>
      <c r="H32" s="18"/>
      <c r="I32" s="23"/>
    </row>
    <row r="33" spans="1:9" ht="15.75" x14ac:dyDescent="0.25">
      <c r="A33" s="26" t="str">
        <f t="shared" si="0"/>
        <v>Fr</v>
      </c>
      <c r="B33" s="27">
        <f>$C$5+24</f>
        <v>43155</v>
      </c>
      <c r="C33" s="13"/>
      <c r="D33" s="13"/>
      <c r="E33" s="13"/>
      <c r="F33" s="13"/>
      <c r="G33" s="28">
        <f t="shared" si="1"/>
        <v>0</v>
      </c>
      <c r="H33" s="18"/>
      <c r="I33" s="23"/>
    </row>
    <row r="34" spans="1:9" ht="15.75" x14ac:dyDescent="0.25">
      <c r="A34" s="26" t="str">
        <f t="shared" si="0"/>
        <v>Sa</v>
      </c>
      <c r="B34" s="27">
        <f>$C$5+25</f>
        <v>43156</v>
      </c>
      <c r="C34" s="13"/>
      <c r="D34" s="13"/>
      <c r="E34" s="13"/>
      <c r="F34" s="13"/>
      <c r="G34" s="28">
        <f t="shared" si="1"/>
        <v>0</v>
      </c>
      <c r="H34" s="18"/>
      <c r="I34" s="23"/>
    </row>
    <row r="35" spans="1:9" ht="15.75" x14ac:dyDescent="0.25">
      <c r="A35" s="26" t="str">
        <f t="shared" si="0"/>
        <v>So</v>
      </c>
      <c r="B35" s="27">
        <f>$C$5+26</f>
        <v>43157</v>
      </c>
      <c r="C35" s="13"/>
      <c r="D35" s="13"/>
      <c r="E35" s="13"/>
      <c r="F35" s="13"/>
      <c r="G35" s="28">
        <f t="shared" si="1"/>
        <v>0</v>
      </c>
      <c r="H35" s="18"/>
      <c r="I35" s="23"/>
    </row>
    <row r="36" spans="1:9" ht="15.75" x14ac:dyDescent="0.25">
      <c r="A36" s="26" t="str">
        <f t="shared" si="0"/>
        <v>Mo</v>
      </c>
      <c r="B36" s="27">
        <f>$C$5+27</f>
        <v>43158</v>
      </c>
      <c r="C36" s="13"/>
      <c r="D36" s="13"/>
      <c r="E36" s="13"/>
      <c r="F36" s="13"/>
      <c r="G36" s="28">
        <f t="shared" si="1"/>
        <v>0</v>
      </c>
      <c r="H36" s="18"/>
      <c r="I36" s="23"/>
    </row>
    <row r="37" spans="1:9" ht="15.75" x14ac:dyDescent="0.25">
      <c r="A37" s="13"/>
      <c r="B37" s="14"/>
      <c r="C37" s="13"/>
      <c r="D37" s="13"/>
      <c r="E37" s="13"/>
      <c r="F37" s="13"/>
      <c r="G37" s="15"/>
      <c r="H37" s="13"/>
      <c r="I37" s="23"/>
    </row>
    <row r="38" spans="1:9" ht="15.75" x14ac:dyDescent="0.25">
      <c r="A38" s="30"/>
      <c r="B38" s="31"/>
      <c r="C38" s="31"/>
      <c r="D38" s="31"/>
      <c r="E38" s="31"/>
      <c r="F38" s="31" t="s">
        <v>24</v>
      </c>
      <c r="G38" s="104">
        <f>SUM(G9:G37)</f>
        <v>0</v>
      </c>
      <c r="H38" s="32"/>
      <c r="I38" s="23"/>
    </row>
    <row r="39" spans="1:9" ht="15.75" x14ac:dyDescent="0.25">
      <c r="A39" s="33"/>
      <c r="B39" s="34"/>
      <c r="C39" s="33"/>
      <c r="D39" s="33"/>
      <c r="E39" s="33"/>
      <c r="F39" s="33"/>
      <c r="G39" s="35"/>
      <c r="H39" s="33"/>
      <c r="I39" s="23"/>
    </row>
    <row r="40" spans="1:9" ht="15.75" x14ac:dyDescent="0.25">
      <c r="A40" s="19"/>
      <c r="B40" s="69" t="s">
        <v>23</v>
      </c>
      <c r="C40" s="94"/>
      <c r="D40" s="94"/>
      <c r="E40" s="17"/>
      <c r="F40" s="69" t="s">
        <v>23</v>
      </c>
      <c r="G40" s="66"/>
      <c r="H40" s="70"/>
      <c r="I40" s="23"/>
    </row>
    <row r="41" spans="1:9" ht="15.75" x14ac:dyDescent="0.25">
      <c r="A41" s="19"/>
      <c r="B41" s="29"/>
      <c r="C41" s="29"/>
      <c r="D41" s="29"/>
      <c r="E41" s="17"/>
      <c r="F41" s="17"/>
      <c r="G41" s="29"/>
      <c r="H41" s="29"/>
      <c r="I41" s="23"/>
    </row>
    <row r="42" spans="1:9" ht="15.75" x14ac:dyDescent="0.25">
      <c r="A42" s="19"/>
      <c r="B42" s="92"/>
      <c r="C42" s="92"/>
      <c r="D42" s="92"/>
      <c r="E42" s="17"/>
      <c r="F42" s="72"/>
      <c r="G42" s="94"/>
      <c r="H42" s="94"/>
      <c r="I42" s="23"/>
    </row>
    <row r="43" spans="1:9" ht="15.75" x14ac:dyDescent="0.25">
      <c r="A43" s="19"/>
      <c r="B43" s="93" t="s">
        <v>28</v>
      </c>
      <c r="C43" s="93"/>
      <c r="D43" s="93"/>
      <c r="E43" s="17"/>
      <c r="F43" s="17"/>
      <c r="G43" s="71" t="s">
        <v>29</v>
      </c>
      <c r="H43" s="71"/>
      <c r="I43" s="23"/>
    </row>
    <row r="44" spans="1:9" ht="15.75" x14ac:dyDescent="0.25">
      <c r="A44" s="19"/>
      <c r="B44" s="36"/>
      <c r="C44" s="19"/>
      <c r="D44" s="19"/>
      <c r="E44" s="19"/>
      <c r="F44" s="19"/>
      <c r="G44" s="37"/>
      <c r="H44" s="19"/>
      <c r="I44" s="23"/>
    </row>
    <row r="45" spans="1:9" ht="15.75" x14ac:dyDescent="0.25">
      <c r="A45" s="19"/>
      <c r="B45" s="36"/>
      <c r="C45" s="19"/>
      <c r="D45" s="19"/>
      <c r="E45" s="19"/>
      <c r="F45" s="19"/>
      <c r="G45" s="37"/>
      <c r="H45" s="19"/>
      <c r="I45" s="23"/>
    </row>
    <row r="46" spans="1:9" ht="15.75" x14ac:dyDescent="0.25">
      <c r="A46" s="12"/>
      <c r="B46" s="38"/>
      <c r="C46" s="38"/>
      <c r="D46" s="38"/>
      <c r="E46" s="38"/>
      <c r="F46" s="38"/>
      <c r="G46" s="39"/>
      <c r="H46" s="39"/>
      <c r="I46" s="23"/>
    </row>
  </sheetData>
  <sheetProtection algorithmName="SHA-512" hashValue="QYaAIex1yVDFWB97gIi5ObzlMRy6i3v2JRZzVIkuqW0wUeSuJ6c01UABpcMecvgPJBbK8wINS1ywfQE+lVWRIg==" saltValue="WPsFnV2wvsfZXuCMdmQ66A==" spinCount="100000" sheet="1" objects="1" scenarios="1"/>
  <mergeCells count="14">
    <mergeCell ref="A1:H1"/>
    <mergeCell ref="C3:H3"/>
    <mergeCell ref="C4:H4"/>
    <mergeCell ref="E6:F6"/>
    <mergeCell ref="C7:D7"/>
    <mergeCell ref="E7:F7"/>
    <mergeCell ref="A5:B5"/>
    <mergeCell ref="C5:H5"/>
    <mergeCell ref="B42:D42"/>
    <mergeCell ref="B43:D43"/>
    <mergeCell ref="C40:D40"/>
    <mergeCell ref="G42:H42"/>
    <mergeCell ref="A3:B3"/>
    <mergeCell ref="A4:B4"/>
  </mergeCells>
  <conditionalFormatting sqref="A9:B36">
    <cfRule type="expression" dxfId="30" priority="4">
      <formula>"Wochentag(B19;19)6"</formula>
    </cfRule>
  </conditionalFormatting>
  <conditionalFormatting sqref="B9:B36">
    <cfRule type="expression" priority="5">
      <formula>WEEKDAY($B9,2)&gt;=6</formula>
    </cfRule>
    <cfRule type="expression" priority="6">
      <formula>WEEKDAY($B$9)&gt;=6</formula>
    </cfRule>
  </conditionalFormatting>
  <conditionalFormatting sqref="A9:A36">
    <cfRule type="containsText" dxfId="29" priority="1" operator="containsText" text="s">
      <formula>NOT(ISERROR(SEARCH("s",A9)))</formula>
    </cfRule>
    <cfRule type="containsText" dxfId="28" priority="2" operator="containsText" text="s">
      <formula>NOT(ISERROR(SEARCH("s",A9)))</formula>
    </cfRule>
    <cfRule type="containsText" dxfId="27" priority="3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Layout" topLeftCell="A3" zoomScaleNormal="100" workbookViewId="0">
      <selection activeCell="C13" sqref="C13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15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IF(Stammdaten!B5="","",DATE(Stammdaten!B5,MONTH(1)+2,DAY(1)))-1</f>
        <v>43159</v>
      </c>
      <c r="D5" s="84"/>
      <c r="E5" s="84"/>
      <c r="F5" s="84"/>
      <c r="G5" s="84"/>
      <c r="H5" s="85"/>
    </row>
    <row r="6" spans="1:8" ht="15.75" x14ac:dyDescent="0.25">
      <c r="A6" s="38"/>
      <c r="B6" s="38"/>
      <c r="C6" s="53"/>
      <c r="D6" s="53"/>
      <c r="E6" s="38"/>
      <c r="F6" s="3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43159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>TEXT(B9,"TTT")</f>
        <v>Di</v>
      </c>
      <c r="B9" s="27">
        <f>$C$5</f>
        <v>43159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ref="A10:A39" si="0">TEXT(B10,"TTT")</f>
        <v>Mi</v>
      </c>
      <c r="B10" s="27">
        <f>$C$5+1</f>
        <v>43160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Do</v>
      </c>
      <c r="B11" s="27">
        <f>$C$5+2</f>
        <v>43161</v>
      </c>
      <c r="C11" s="15"/>
      <c r="D11" s="15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Fr</v>
      </c>
      <c r="B12" s="27">
        <f>$C$5+3</f>
        <v>43162</v>
      </c>
      <c r="C12" s="15"/>
      <c r="D12" s="15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Sa</v>
      </c>
      <c r="B13" s="27">
        <f>$C$5+4</f>
        <v>43163</v>
      </c>
      <c r="C13" s="15"/>
      <c r="D13" s="15"/>
      <c r="E13" s="13"/>
      <c r="F13" s="13"/>
      <c r="G13" s="28">
        <f t="shared" si="1"/>
        <v>0</v>
      </c>
      <c r="H13" s="41"/>
    </row>
    <row r="14" spans="1:8" ht="15.75" x14ac:dyDescent="0.25">
      <c r="A14" s="42" t="str">
        <f t="shared" si="0"/>
        <v>So</v>
      </c>
      <c r="B14" s="27">
        <f>$C$5+5</f>
        <v>43164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42" t="str">
        <f t="shared" si="0"/>
        <v>Mo</v>
      </c>
      <c r="B15" s="27">
        <f>$C$5+6</f>
        <v>43165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Di</v>
      </c>
      <c r="B16" s="27">
        <f>$C$5+7</f>
        <v>43166</v>
      </c>
      <c r="C16" s="15"/>
      <c r="D16" s="15"/>
      <c r="E16" s="13"/>
      <c r="F16" s="13"/>
      <c r="G16" s="28">
        <f t="shared" si="1"/>
        <v>0</v>
      </c>
      <c r="H16" s="41"/>
    </row>
    <row r="17" spans="1:8" ht="15.75" x14ac:dyDescent="0.25">
      <c r="A17" s="26" t="str">
        <f t="shared" si="0"/>
        <v>Mi</v>
      </c>
      <c r="B17" s="27">
        <f>$C$5+8</f>
        <v>43167</v>
      </c>
      <c r="C17" s="15"/>
      <c r="D17" s="15"/>
      <c r="E17" s="13"/>
      <c r="F17" s="13"/>
      <c r="G17" s="28">
        <f t="shared" si="1"/>
        <v>0</v>
      </c>
      <c r="H17" s="41"/>
    </row>
    <row r="18" spans="1:8" ht="15.75" x14ac:dyDescent="0.25">
      <c r="A18" s="26" t="str">
        <f t="shared" si="0"/>
        <v>Do</v>
      </c>
      <c r="B18" s="27">
        <f>$C$5+9</f>
        <v>43168</v>
      </c>
      <c r="C18" s="15"/>
      <c r="D18" s="15"/>
      <c r="E18" s="13"/>
      <c r="F18" s="13"/>
      <c r="G18" s="28">
        <f t="shared" si="1"/>
        <v>0</v>
      </c>
      <c r="H18" s="41"/>
    </row>
    <row r="19" spans="1:8" ht="15.75" x14ac:dyDescent="0.25">
      <c r="A19" s="26" t="str">
        <f t="shared" si="0"/>
        <v>Fr</v>
      </c>
      <c r="B19" s="27">
        <f>$C$5+10</f>
        <v>43169</v>
      </c>
      <c r="C19" s="15"/>
      <c r="D19" s="15"/>
      <c r="E19" s="13"/>
      <c r="F19" s="13"/>
      <c r="G19" s="28">
        <f t="shared" si="1"/>
        <v>0</v>
      </c>
      <c r="H19" s="41"/>
    </row>
    <row r="20" spans="1:8" ht="15.75" x14ac:dyDescent="0.25">
      <c r="A20" s="26" t="str">
        <f t="shared" si="0"/>
        <v>Sa</v>
      </c>
      <c r="B20" s="27">
        <f>$C$5+11</f>
        <v>43170</v>
      </c>
      <c r="C20" s="15"/>
      <c r="D20" s="15"/>
      <c r="E20" s="13"/>
      <c r="F20" s="13"/>
      <c r="G20" s="28">
        <f t="shared" si="1"/>
        <v>0</v>
      </c>
      <c r="H20" s="41"/>
    </row>
    <row r="21" spans="1:8" ht="15.75" x14ac:dyDescent="0.25">
      <c r="A21" s="26" t="str">
        <f t="shared" si="0"/>
        <v>So</v>
      </c>
      <c r="B21" s="27">
        <f>$C$5+12</f>
        <v>43171</v>
      </c>
      <c r="C21" s="15"/>
      <c r="D21" s="15"/>
      <c r="E21" s="13"/>
      <c r="F21" s="13"/>
      <c r="G21" s="28">
        <f t="shared" si="1"/>
        <v>0</v>
      </c>
      <c r="H21" s="41"/>
    </row>
    <row r="22" spans="1:8" ht="15.75" x14ac:dyDescent="0.25">
      <c r="A22" s="26" t="str">
        <f t="shared" si="0"/>
        <v>Mo</v>
      </c>
      <c r="B22" s="27">
        <f>$C$5+13</f>
        <v>43172</v>
      </c>
      <c r="C22" s="15"/>
      <c r="D22" s="15"/>
      <c r="E22" s="13"/>
      <c r="F22" s="13"/>
      <c r="G22" s="28">
        <f t="shared" si="1"/>
        <v>0</v>
      </c>
      <c r="H22" s="41"/>
    </row>
    <row r="23" spans="1:8" ht="15.75" x14ac:dyDescent="0.25">
      <c r="A23" s="26" t="str">
        <f t="shared" si="0"/>
        <v>Di</v>
      </c>
      <c r="B23" s="27">
        <f>$C$5+14</f>
        <v>43173</v>
      </c>
      <c r="C23" s="15"/>
      <c r="D23" s="15"/>
      <c r="E23" s="15"/>
      <c r="F23" s="15"/>
      <c r="G23" s="28">
        <f t="shared" si="1"/>
        <v>0</v>
      </c>
      <c r="H23" s="41"/>
    </row>
    <row r="24" spans="1:8" ht="15.75" x14ac:dyDescent="0.25">
      <c r="A24" s="26" t="str">
        <f t="shared" si="0"/>
        <v>Mi</v>
      </c>
      <c r="B24" s="27">
        <f>$C$5+15</f>
        <v>43174</v>
      </c>
      <c r="C24" s="15"/>
      <c r="D24" s="15"/>
      <c r="E24" s="15"/>
      <c r="F24" s="15"/>
      <c r="G24" s="28">
        <f t="shared" si="1"/>
        <v>0</v>
      </c>
      <c r="H24" s="41"/>
    </row>
    <row r="25" spans="1:8" ht="15.75" x14ac:dyDescent="0.25">
      <c r="A25" s="26" t="str">
        <f t="shared" si="0"/>
        <v>Do</v>
      </c>
      <c r="B25" s="27">
        <f>$C$5+16</f>
        <v>43175</v>
      </c>
      <c r="C25" s="15"/>
      <c r="D25" s="15"/>
      <c r="E25" s="15"/>
      <c r="F25" s="15"/>
      <c r="G25" s="28">
        <f t="shared" si="1"/>
        <v>0</v>
      </c>
      <c r="H25" s="41"/>
    </row>
    <row r="26" spans="1:8" ht="15.75" x14ac:dyDescent="0.25">
      <c r="A26" s="26" t="str">
        <f t="shared" si="0"/>
        <v>Fr</v>
      </c>
      <c r="B26" s="27">
        <f>$C$5+17</f>
        <v>43176</v>
      </c>
      <c r="C26" s="15"/>
      <c r="D26" s="15"/>
      <c r="E26" s="15"/>
      <c r="F26" s="15"/>
      <c r="G26" s="28">
        <f t="shared" si="1"/>
        <v>0</v>
      </c>
      <c r="H26" s="41"/>
    </row>
    <row r="27" spans="1:8" ht="15.75" x14ac:dyDescent="0.25">
      <c r="A27" s="26" t="str">
        <f t="shared" si="0"/>
        <v>Sa</v>
      </c>
      <c r="B27" s="27">
        <f>$C$5+18</f>
        <v>43177</v>
      </c>
      <c r="C27" s="15"/>
      <c r="D27" s="15"/>
      <c r="E27" s="15"/>
      <c r="F27" s="15"/>
      <c r="G27" s="28">
        <f t="shared" si="1"/>
        <v>0</v>
      </c>
      <c r="H27" s="41"/>
    </row>
    <row r="28" spans="1:8" ht="15.75" x14ac:dyDescent="0.25">
      <c r="A28" s="26" t="str">
        <f t="shared" si="0"/>
        <v>So</v>
      </c>
      <c r="B28" s="27">
        <f>$C$5+19</f>
        <v>43178</v>
      </c>
      <c r="C28" s="15"/>
      <c r="D28" s="15"/>
      <c r="E28" s="15"/>
      <c r="F28" s="15"/>
      <c r="G28" s="28">
        <f t="shared" si="1"/>
        <v>0</v>
      </c>
      <c r="H28" s="41"/>
    </row>
    <row r="29" spans="1:8" ht="15.75" x14ac:dyDescent="0.25">
      <c r="A29" s="26" t="str">
        <f t="shared" si="0"/>
        <v>Mo</v>
      </c>
      <c r="B29" s="27">
        <f>$C$5+20</f>
        <v>43179</v>
      </c>
      <c r="C29" s="15"/>
      <c r="D29" s="15"/>
      <c r="E29" s="15"/>
      <c r="F29" s="15"/>
      <c r="G29" s="28">
        <f t="shared" si="1"/>
        <v>0</v>
      </c>
      <c r="H29" s="41"/>
    </row>
    <row r="30" spans="1:8" ht="15.75" x14ac:dyDescent="0.25">
      <c r="A30" s="26" t="str">
        <f t="shared" si="0"/>
        <v>Di</v>
      </c>
      <c r="B30" s="27">
        <f>$C$5+21</f>
        <v>43180</v>
      </c>
      <c r="C30" s="13"/>
      <c r="D30" s="13"/>
      <c r="E30" s="15"/>
      <c r="F30" s="15"/>
      <c r="G30" s="28">
        <f t="shared" si="1"/>
        <v>0</v>
      </c>
      <c r="H30" s="41"/>
    </row>
    <row r="31" spans="1:8" ht="15.75" x14ac:dyDescent="0.25">
      <c r="A31" s="26" t="str">
        <f t="shared" si="0"/>
        <v>Mi</v>
      </c>
      <c r="B31" s="27">
        <f>$C$5+22</f>
        <v>43181</v>
      </c>
      <c r="C31" s="13"/>
      <c r="D31" s="13"/>
      <c r="E31" s="15"/>
      <c r="F31" s="15"/>
      <c r="G31" s="28">
        <f t="shared" si="1"/>
        <v>0</v>
      </c>
      <c r="H31" s="41"/>
    </row>
    <row r="32" spans="1:8" ht="15.75" x14ac:dyDescent="0.25">
      <c r="A32" s="26" t="str">
        <f t="shared" si="0"/>
        <v>Do</v>
      </c>
      <c r="B32" s="27">
        <f>$C$5+23</f>
        <v>43182</v>
      </c>
      <c r="C32" s="13"/>
      <c r="D32" s="13"/>
      <c r="E32" s="13"/>
      <c r="F32" s="13"/>
      <c r="G32" s="28">
        <f t="shared" si="1"/>
        <v>0</v>
      </c>
      <c r="H32" s="41"/>
    </row>
    <row r="33" spans="1:8" ht="15.75" x14ac:dyDescent="0.25">
      <c r="A33" s="26" t="str">
        <f t="shared" si="0"/>
        <v>Fr</v>
      </c>
      <c r="B33" s="27">
        <f>$C$5+24</f>
        <v>43183</v>
      </c>
      <c r="C33" s="13"/>
      <c r="D33" s="13"/>
      <c r="E33" s="13"/>
      <c r="F33" s="13"/>
      <c r="G33" s="28">
        <f t="shared" si="1"/>
        <v>0</v>
      </c>
      <c r="H33" s="41"/>
    </row>
    <row r="34" spans="1:8" ht="15.75" x14ac:dyDescent="0.25">
      <c r="A34" s="26" t="str">
        <f t="shared" si="0"/>
        <v>Sa</v>
      </c>
      <c r="B34" s="27">
        <f>$C$5+25</f>
        <v>43184</v>
      </c>
      <c r="C34" s="13"/>
      <c r="D34" s="13"/>
      <c r="E34" s="13"/>
      <c r="F34" s="13"/>
      <c r="G34" s="28">
        <f t="shared" si="1"/>
        <v>0</v>
      </c>
      <c r="H34" s="41"/>
    </row>
    <row r="35" spans="1:8" ht="15.75" x14ac:dyDescent="0.25">
      <c r="A35" s="26" t="str">
        <f t="shared" si="0"/>
        <v>So</v>
      </c>
      <c r="B35" s="27">
        <f>$C$5+26</f>
        <v>43185</v>
      </c>
      <c r="C35" s="13"/>
      <c r="D35" s="13"/>
      <c r="E35" s="13"/>
      <c r="F35" s="13"/>
      <c r="G35" s="28">
        <f t="shared" si="1"/>
        <v>0</v>
      </c>
      <c r="H35" s="41"/>
    </row>
    <row r="36" spans="1:8" ht="15.75" x14ac:dyDescent="0.25">
      <c r="A36" s="26" t="str">
        <f t="shared" si="0"/>
        <v>Mo</v>
      </c>
      <c r="B36" s="27">
        <f>$C$5+27</f>
        <v>43186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Di</v>
      </c>
      <c r="B37" s="27">
        <f>$C$5+28</f>
        <v>43187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Mi</v>
      </c>
      <c r="B38" s="27">
        <f>$C$5+29</f>
        <v>43188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6" t="str">
        <f t="shared" si="0"/>
        <v>Do</v>
      </c>
      <c r="B39" s="27">
        <f>$C$5+30</f>
        <v>43189</v>
      </c>
      <c r="C39" s="13"/>
      <c r="D39" s="13"/>
      <c r="E39" s="13"/>
      <c r="F39" s="13"/>
      <c r="G39" s="43">
        <f t="shared" si="1"/>
        <v>0</v>
      </c>
      <c r="H39" s="41"/>
    </row>
    <row r="40" spans="1:8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74" t="s">
        <v>29</v>
      </c>
      <c r="H44" s="74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36"/>
      <c r="C46" s="19"/>
      <c r="D46" s="19"/>
      <c r="E46" s="19"/>
      <c r="F46" s="19"/>
      <c r="G46" s="37"/>
      <c r="H46" s="19"/>
    </row>
    <row r="47" spans="1:8" ht="15.75" x14ac:dyDescent="0.25">
      <c r="A47" s="19"/>
      <c r="B47" s="96"/>
      <c r="C47" s="96"/>
      <c r="D47" s="96"/>
      <c r="E47" s="96"/>
      <c r="F47" s="96"/>
      <c r="G47" s="37"/>
      <c r="H47" s="37"/>
    </row>
  </sheetData>
  <sheetProtection algorithmName="SHA-512" hashValue="VHKc8j9y68C28dYonVUJn6dL9riaMaKcOC/6yvdy+e6m7zYb4VMNbwN6BsJhmiNXJsOduFR4eHAdsgW3FXqv7Q==" saltValue="afmZkMMMr6umxyuypuxZ0Q==" spinCount="100000" sheet="1" objects="1" scenarios="1"/>
  <mergeCells count="14">
    <mergeCell ref="B47:F47"/>
    <mergeCell ref="C7:D7"/>
    <mergeCell ref="E7:F7"/>
    <mergeCell ref="A5:B5"/>
    <mergeCell ref="C5:H5"/>
    <mergeCell ref="A1:H1"/>
    <mergeCell ref="B43:D43"/>
    <mergeCell ref="B44:D44"/>
    <mergeCell ref="C41:D41"/>
    <mergeCell ref="G43:H43"/>
    <mergeCell ref="A3:B3"/>
    <mergeCell ref="A4:B4"/>
    <mergeCell ref="C3:H3"/>
    <mergeCell ref="C4:H4"/>
  </mergeCells>
  <conditionalFormatting sqref="A9:B39">
    <cfRule type="expression" dxfId="26" priority="8">
      <formula>"Wochentag(B19;19)6"</formula>
    </cfRule>
  </conditionalFormatting>
  <conditionalFormatting sqref="B9:B39">
    <cfRule type="expression" priority="9">
      <formula>WEEKDAY($B9,2)&gt;=6</formula>
    </cfRule>
    <cfRule type="expression" priority="10">
      <formula>WEEKDAY($B$9)&gt;=6</formula>
    </cfRule>
  </conditionalFormatting>
  <conditionalFormatting sqref="A9:A39">
    <cfRule type="containsText" dxfId="25" priority="1" operator="containsText" text="s">
      <formula>NOT(ISERROR(SEARCH("s",A9)))</formula>
    </cfRule>
    <cfRule type="containsText" dxfId="24" priority="3" operator="containsText" text="s">
      <formula>NOT(ISERROR(SEARCH("s",A9)))</formula>
    </cfRule>
    <cfRule type="containsText" dxfId="23" priority="4" operator="containsText" text="s">
      <formula>NOT(ISERROR(SEARCH("s",A9)))</formula>
    </cfRule>
    <cfRule type="containsText" dxfId="22" priority="5" operator="containsText" text="S">
      <formula>NOT(ISERROR(SEARCH("S",A9)))</formula>
    </cfRule>
    <cfRule type="expression" dxfId="21" priority="6">
      <formula>WEEKDAY(A9,2)&gt;5</formula>
    </cfRule>
    <cfRule type="expression" dxfId="20" priority="7">
      <formula>"Wenn($A$11:$A$41;Sa;)"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topLeftCell="A6" zoomScaleNormal="100" workbookViewId="0">
      <selection activeCell="C22" sqref="C22:D35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14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IF(Stammdaten!B5="","",DATE(Stammdaten!B5,MONTH(1)+3,DAY(1)))-1</f>
        <v>43190</v>
      </c>
      <c r="D5" s="84"/>
      <c r="E5" s="84"/>
      <c r="F5" s="84"/>
      <c r="G5" s="84"/>
      <c r="H5" s="85"/>
    </row>
    <row r="6" spans="1:8" ht="15.75" x14ac:dyDescent="0.25">
      <c r="A6" s="68"/>
      <c r="B6" s="68"/>
      <c r="C6" s="54"/>
      <c r="D6" s="54"/>
      <c r="E6" s="95"/>
      <c r="F6" s="95"/>
      <c r="G6" s="54"/>
      <c r="H6" s="54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43190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8" si="0">TEXT(B9,"TTT")</f>
        <v>Fr</v>
      </c>
      <c r="B9" s="27">
        <f>$C$5</f>
        <v>43190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Sa</v>
      </c>
      <c r="B10" s="27">
        <f>$C$5+1</f>
        <v>43191</v>
      </c>
      <c r="C10" s="15"/>
      <c r="D10" s="15"/>
      <c r="E10" s="15"/>
      <c r="F10" s="15"/>
      <c r="G10" s="28">
        <f t="shared" ref="G10:G38" si="1">D10-C10+F10-E10</f>
        <v>0</v>
      </c>
      <c r="H10" s="63"/>
    </row>
    <row r="11" spans="1:8" ht="15.75" x14ac:dyDescent="0.25">
      <c r="A11" s="26" t="str">
        <f t="shared" si="0"/>
        <v>So</v>
      </c>
      <c r="B11" s="27">
        <f>$C$5+2</f>
        <v>43192</v>
      </c>
      <c r="C11" s="13"/>
      <c r="D11" s="13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Mo</v>
      </c>
      <c r="B12" s="27">
        <f>$C$5+3</f>
        <v>43193</v>
      </c>
      <c r="C12" s="13"/>
      <c r="D12" s="13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Di</v>
      </c>
      <c r="B13" s="50">
        <f>$C$5+4</f>
        <v>43194</v>
      </c>
      <c r="C13" s="13"/>
      <c r="D13" s="13"/>
      <c r="E13" s="15"/>
      <c r="F13" s="15"/>
      <c r="G13" s="28">
        <f t="shared" si="1"/>
        <v>0</v>
      </c>
      <c r="H13" s="41"/>
    </row>
    <row r="14" spans="1:8" ht="15.75" x14ac:dyDescent="0.25">
      <c r="A14" s="26" t="str">
        <f t="shared" si="0"/>
        <v>Mi</v>
      </c>
      <c r="B14" s="27">
        <f>$C$5+5</f>
        <v>43195</v>
      </c>
      <c r="C14" s="13"/>
      <c r="D14" s="13"/>
      <c r="E14" s="15"/>
      <c r="F14" s="15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Do</v>
      </c>
      <c r="B15" s="27">
        <f>$C$5+6</f>
        <v>43196</v>
      </c>
      <c r="C15" s="13"/>
      <c r="D15" s="13"/>
      <c r="E15" s="15"/>
      <c r="F15" s="15"/>
      <c r="G15" s="28">
        <f t="shared" si="1"/>
        <v>0</v>
      </c>
      <c r="H15" s="41"/>
    </row>
    <row r="16" spans="1:8" ht="15.75" x14ac:dyDescent="0.25">
      <c r="A16" s="26" t="str">
        <f t="shared" si="0"/>
        <v>Fr</v>
      </c>
      <c r="B16" s="27">
        <f>$C$5+7</f>
        <v>43197</v>
      </c>
      <c r="C16" s="13"/>
      <c r="D16" s="13"/>
      <c r="E16" s="15"/>
      <c r="F16" s="15"/>
      <c r="G16" s="28">
        <f t="shared" si="1"/>
        <v>0</v>
      </c>
      <c r="H16" s="41"/>
    </row>
    <row r="17" spans="1:8" ht="15.75" x14ac:dyDescent="0.25">
      <c r="A17" s="26" t="str">
        <f t="shared" si="0"/>
        <v>Sa</v>
      </c>
      <c r="B17" s="27">
        <f>$C$5+8</f>
        <v>43198</v>
      </c>
      <c r="C17" s="13"/>
      <c r="D17" s="13"/>
      <c r="E17" s="15"/>
      <c r="F17" s="15"/>
      <c r="G17" s="28">
        <f t="shared" si="1"/>
        <v>0</v>
      </c>
      <c r="H17" s="41"/>
    </row>
    <row r="18" spans="1:8" ht="15.75" x14ac:dyDescent="0.25">
      <c r="A18" s="26" t="str">
        <f t="shared" si="0"/>
        <v>So</v>
      </c>
      <c r="B18" s="27">
        <f>$C$5+9</f>
        <v>43199</v>
      </c>
      <c r="C18" s="13"/>
      <c r="D18" s="13"/>
      <c r="E18" s="15"/>
      <c r="F18" s="15"/>
      <c r="G18" s="28">
        <f t="shared" si="1"/>
        <v>0</v>
      </c>
      <c r="H18" s="41"/>
    </row>
    <row r="19" spans="1:8" ht="15.75" x14ac:dyDescent="0.25">
      <c r="A19" s="26" t="str">
        <f t="shared" si="0"/>
        <v>Mo</v>
      </c>
      <c r="B19" s="27">
        <f>$C$5+10</f>
        <v>43200</v>
      </c>
      <c r="C19" s="13"/>
      <c r="D19" s="13"/>
      <c r="E19" s="15"/>
      <c r="F19" s="15"/>
      <c r="G19" s="28">
        <f t="shared" si="1"/>
        <v>0</v>
      </c>
      <c r="H19" s="41"/>
    </row>
    <row r="20" spans="1:8" ht="15.75" x14ac:dyDescent="0.25">
      <c r="A20" s="26" t="str">
        <f t="shared" si="0"/>
        <v>Di</v>
      </c>
      <c r="B20" s="27">
        <f>$C$5+11</f>
        <v>43201</v>
      </c>
      <c r="C20" s="13"/>
      <c r="D20" s="13"/>
      <c r="E20" s="15"/>
      <c r="F20" s="15"/>
      <c r="G20" s="28">
        <f t="shared" si="1"/>
        <v>0</v>
      </c>
      <c r="H20" s="41"/>
    </row>
    <row r="21" spans="1:8" ht="15.75" x14ac:dyDescent="0.25">
      <c r="A21" s="26" t="str">
        <f t="shared" si="0"/>
        <v>Mi</v>
      </c>
      <c r="B21" s="27">
        <f>$C$5+12</f>
        <v>43202</v>
      </c>
      <c r="C21" s="13"/>
      <c r="D21" s="13"/>
      <c r="E21" s="15"/>
      <c r="F21" s="15"/>
      <c r="G21" s="28">
        <f t="shared" si="1"/>
        <v>0</v>
      </c>
      <c r="H21" s="41"/>
    </row>
    <row r="22" spans="1:8" ht="15.75" x14ac:dyDescent="0.25">
      <c r="A22" s="26" t="str">
        <f t="shared" si="0"/>
        <v>Do</v>
      </c>
      <c r="B22" s="27">
        <f>$C$5+13</f>
        <v>43203</v>
      </c>
      <c r="C22" s="15"/>
      <c r="D22" s="15"/>
      <c r="E22" s="13"/>
      <c r="F22" s="13"/>
      <c r="G22" s="28">
        <f t="shared" si="1"/>
        <v>0</v>
      </c>
      <c r="H22" s="41"/>
    </row>
    <row r="23" spans="1:8" ht="15.75" x14ac:dyDescent="0.25">
      <c r="A23" s="26" t="str">
        <f t="shared" si="0"/>
        <v>Fr</v>
      </c>
      <c r="B23" s="27">
        <f>$C$5+14</f>
        <v>43204</v>
      </c>
      <c r="C23" s="15"/>
      <c r="D23" s="15"/>
      <c r="E23" s="13"/>
      <c r="F23" s="13"/>
      <c r="G23" s="28">
        <f t="shared" si="1"/>
        <v>0</v>
      </c>
      <c r="H23" s="41"/>
    </row>
    <row r="24" spans="1:8" ht="15.75" x14ac:dyDescent="0.25">
      <c r="A24" s="26" t="str">
        <f t="shared" si="0"/>
        <v>Sa</v>
      </c>
      <c r="B24" s="27">
        <f>$C$5+15</f>
        <v>43205</v>
      </c>
      <c r="C24" s="15"/>
      <c r="D24" s="15"/>
      <c r="E24" s="13"/>
      <c r="F24" s="13"/>
      <c r="G24" s="28">
        <f t="shared" si="1"/>
        <v>0</v>
      </c>
      <c r="H24" s="41"/>
    </row>
    <row r="25" spans="1:8" ht="15.75" x14ac:dyDescent="0.25">
      <c r="A25" s="26" t="str">
        <f t="shared" si="0"/>
        <v>So</v>
      </c>
      <c r="B25" s="27">
        <f>$C$5+16</f>
        <v>43206</v>
      </c>
      <c r="C25" s="15"/>
      <c r="D25" s="15"/>
      <c r="E25" s="13"/>
      <c r="F25" s="13"/>
      <c r="G25" s="28">
        <f t="shared" si="1"/>
        <v>0</v>
      </c>
      <c r="H25" s="41"/>
    </row>
    <row r="26" spans="1:8" ht="15.75" x14ac:dyDescent="0.25">
      <c r="A26" s="26" t="str">
        <f t="shared" si="0"/>
        <v>Mo</v>
      </c>
      <c r="B26" s="27">
        <f>$C$5+17</f>
        <v>43207</v>
      </c>
      <c r="C26" s="15"/>
      <c r="D26" s="15"/>
      <c r="E26" s="13"/>
      <c r="F26" s="13"/>
      <c r="G26" s="28">
        <f t="shared" si="1"/>
        <v>0</v>
      </c>
      <c r="H26" s="41"/>
    </row>
    <row r="27" spans="1:8" ht="15.75" x14ac:dyDescent="0.25">
      <c r="A27" s="26" t="str">
        <f t="shared" si="0"/>
        <v>Di</v>
      </c>
      <c r="B27" s="27">
        <f>$C$5+18</f>
        <v>43208</v>
      </c>
      <c r="C27" s="15"/>
      <c r="D27" s="15"/>
      <c r="E27" s="13"/>
      <c r="F27" s="13"/>
      <c r="G27" s="28">
        <f t="shared" si="1"/>
        <v>0</v>
      </c>
      <c r="H27" s="41"/>
    </row>
    <row r="28" spans="1:8" ht="15.75" x14ac:dyDescent="0.25">
      <c r="A28" s="26" t="str">
        <f t="shared" si="0"/>
        <v>Mi</v>
      </c>
      <c r="B28" s="27">
        <f>$C$5+19</f>
        <v>43209</v>
      </c>
      <c r="C28" s="15"/>
      <c r="D28" s="15"/>
      <c r="E28" s="13"/>
      <c r="F28" s="13"/>
      <c r="G28" s="28">
        <f t="shared" si="1"/>
        <v>0</v>
      </c>
      <c r="H28" s="41"/>
    </row>
    <row r="29" spans="1:8" ht="15.75" x14ac:dyDescent="0.25">
      <c r="A29" s="26" t="str">
        <f t="shared" si="0"/>
        <v>Do</v>
      </c>
      <c r="B29" s="27">
        <f>$C$5+20</f>
        <v>43210</v>
      </c>
      <c r="C29" s="15"/>
      <c r="D29" s="15"/>
      <c r="E29" s="13"/>
      <c r="F29" s="13"/>
      <c r="G29" s="28">
        <f t="shared" si="1"/>
        <v>0</v>
      </c>
      <c r="H29" s="41"/>
    </row>
    <row r="30" spans="1:8" ht="15.75" x14ac:dyDescent="0.25">
      <c r="A30" s="26" t="str">
        <f t="shared" si="0"/>
        <v>Fr</v>
      </c>
      <c r="B30" s="27">
        <f>$C$5+21</f>
        <v>43211</v>
      </c>
      <c r="C30" s="15"/>
      <c r="D30" s="15"/>
      <c r="E30" s="13"/>
      <c r="F30" s="13"/>
      <c r="G30" s="28">
        <f t="shared" si="1"/>
        <v>0</v>
      </c>
      <c r="H30" s="41"/>
    </row>
    <row r="31" spans="1:8" ht="15.75" x14ac:dyDescent="0.25">
      <c r="A31" s="26" t="str">
        <f t="shared" si="0"/>
        <v>Sa</v>
      </c>
      <c r="B31" s="27">
        <f>$C$5+22</f>
        <v>43212</v>
      </c>
      <c r="C31" s="15"/>
      <c r="D31" s="15"/>
      <c r="E31" s="13"/>
      <c r="F31" s="13"/>
      <c r="G31" s="28">
        <f t="shared" si="1"/>
        <v>0</v>
      </c>
      <c r="H31" s="41"/>
    </row>
    <row r="32" spans="1:8" ht="15.75" x14ac:dyDescent="0.25">
      <c r="A32" s="26" t="str">
        <f t="shared" si="0"/>
        <v>So</v>
      </c>
      <c r="B32" s="27">
        <f>$C$5+23</f>
        <v>43213</v>
      </c>
      <c r="C32" s="15"/>
      <c r="D32" s="15"/>
      <c r="E32" s="13"/>
      <c r="F32" s="13"/>
      <c r="G32" s="28">
        <f t="shared" si="1"/>
        <v>0</v>
      </c>
      <c r="H32" s="41"/>
    </row>
    <row r="33" spans="1:8" ht="15.75" x14ac:dyDescent="0.25">
      <c r="A33" s="26" t="str">
        <f t="shared" si="0"/>
        <v>Mo</v>
      </c>
      <c r="B33" s="27">
        <f>$C$5+24</f>
        <v>43214</v>
      </c>
      <c r="C33" s="15"/>
      <c r="D33" s="15"/>
      <c r="E33" s="13"/>
      <c r="F33" s="13"/>
      <c r="G33" s="28">
        <f t="shared" si="1"/>
        <v>0</v>
      </c>
      <c r="H33" s="41"/>
    </row>
    <row r="34" spans="1:8" ht="15.75" x14ac:dyDescent="0.25">
      <c r="A34" s="26" t="str">
        <f t="shared" si="0"/>
        <v>Di</v>
      </c>
      <c r="B34" s="27">
        <f>$C$5+25</f>
        <v>43215</v>
      </c>
      <c r="C34" s="15"/>
      <c r="D34" s="15"/>
      <c r="E34" s="13"/>
      <c r="F34" s="13"/>
      <c r="G34" s="28">
        <f t="shared" si="1"/>
        <v>0</v>
      </c>
      <c r="H34" s="41"/>
    </row>
    <row r="35" spans="1:8" ht="15.75" x14ac:dyDescent="0.25">
      <c r="A35" s="26" t="str">
        <f t="shared" si="0"/>
        <v>Mi</v>
      </c>
      <c r="B35" s="27">
        <f>$C$5+26</f>
        <v>43216</v>
      </c>
      <c r="C35" s="13"/>
      <c r="D35" s="13"/>
      <c r="E35" s="13"/>
      <c r="F35" s="13"/>
      <c r="G35" s="28">
        <f t="shared" si="1"/>
        <v>0</v>
      </c>
      <c r="H35" s="41"/>
    </row>
    <row r="36" spans="1:8" ht="15.75" x14ac:dyDescent="0.25">
      <c r="A36" s="26" t="str">
        <f t="shared" si="0"/>
        <v>Do</v>
      </c>
      <c r="B36" s="27">
        <f>$C$5+27</f>
        <v>43217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Fr</v>
      </c>
      <c r="B37" s="27">
        <f>$C$5+28</f>
        <v>43218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Sa</v>
      </c>
      <c r="B38" s="27">
        <f>$C$5+29</f>
        <v>43219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0"/>
      <c r="B39" s="21"/>
      <c r="C39" s="21"/>
      <c r="D39" s="21"/>
      <c r="E39" s="21"/>
      <c r="F39" s="21" t="s">
        <v>24</v>
      </c>
      <c r="G39" s="103">
        <f>SUM(G9:G38)</f>
        <v>0</v>
      </c>
      <c r="H39" s="22"/>
    </row>
    <row r="40" spans="1:8" ht="15.75" x14ac:dyDescent="0.25">
      <c r="A40" s="19"/>
      <c r="B40" s="36"/>
      <c r="C40" s="19"/>
      <c r="D40" s="19"/>
      <c r="E40" s="19"/>
      <c r="F40" s="19"/>
      <c r="G40" s="37"/>
      <c r="H40" s="19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93" t="s">
        <v>29</v>
      </c>
      <c r="G44" s="93"/>
      <c r="H44" s="93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2"/>
      <c r="B46" s="97"/>
      <c r="C46" s="97"/>
      <c r="D46" s="97"/>
      <c r="E46" s="97"/>
      <c r="F46" s="97"/>
      <c r="G46" s="39"/>
      <c r="H46" s="39"/>
    </row>
  </sheetData>
  <sheetProtection algorithmName="SHA-512" hashValue="jAYlYYqgDRho9KeciLQEGEDvnMOKMCP9m3ioVFWGWkXUr6ZjxtkaGbB1RaQA4JtlxNQwhJEJ7KEHwDhkGslizg==" saltValue="8PAq8fMPDvHajBVu5AG/0w==" spinCount="100000" sheet="1" objects="1" scenarios="1"/>
  <mergeCells count="16">
    <mergeCell ref="B46:F46"/>
    <mergeCell ref="C7:D7"/>
    <mergeCell ref="E7:F7"/>
    <mergeCell ref="A5:B5"/>
    <mergeCell ref="A3:B3"/>
    <mergeCell ref="A4:B4"/>
    <mergeCell ref="A1:H1"/>
    <mergeCell ref="C3:H3"/>
    <mergeCell ref="C4:H4"/>
    <mergeCell ref="C5:H5"/>
    <mergeCell ref="F44:H44"/>
    <mergeCell ref="B43:D43"/>
    <mergeCell ref="B44:D44"/>
    <mergeCell ref="C41:D41"/>
    <mergeCell ref="G43:H43"/>
    <mergeCell ref="E6:F6"/>
  </mergeCells>
  <conditionalFormatting sqref="A9:B38">
    <cfRule type="expression" dxfId="19" priority="2">
      <formula>"Wochentag(B19;19)6"</formula>
    </cfRule>
  </conditionalFormatting>
  <conditionalFormatting sqref="B9:B38">
    <cfRule type="expression" priority="3">
      <formula>WEEKDAY($B9,2)&gt;=6</formula>
    </cfRule>
    <cfRule type="expression" priority="4">
      <formula>WEEKDAY($B$9)&gt;=6</formula>
    </cfRule>
  </conditionalFormatting>
  <conditionalFormatting sqref="A9:A38">
    <cfRule type="containsText" dxfId="18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topLeftCell="A19" zoomScaleNormal="100" workbookViewId="0">
      <selection activeCell="C21" sqref="C21:D33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13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IF(Stammdaten!B5="","",DATE(Stammdaten!B5,MONTH(1)+4,DAY(1)))-1</f>
        <v>43220</v>
      </c>
      <c r="D5" s="84"/>
      <c r="E5" s="84"/>
      <c r="F5" s="84"/>
      <c r="G5" s="84"/>
      <c r="H5" s="85"/>
    </row>
    <row r="6" spans="1:8" ht="15.75" customHeight="1" x14ac:dyDescent="0.25">
      <c r="A6" s="38"/>
      <c r="B6" s="38"/>
      <c r="C6" s="53"/>
      <c r="D6" s="53"/>
      <c r="E6" s="98"/>
      <c r="F6" s="9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43220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49" t="str">
        <f t="shared" ref="A9:A39" si="0">TEXT(B9,"TTT")</f>
        <v>So</v>
      </c>
      <c r="B9" s="50">
        <f>$C$5</f>
        <v>43220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Mo</v>
      </c>
      <c r="B10" s="27">
        <f>$C$5+1</f>
        <v>43221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Di</v>
      </c>
      <c r="B11" s="27">
        <f>$C$5+2</f>
        <v>43222</v>
      </c>
      <c r="C11" s="13"/>
      <c r="D11" s="13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Mi</v>
      </c>
      <c r="B12" s="27">
        <f>$C$5+3</f>
        <v>43223</v>
      </c>
      <c r="C12" s="13"/>
      <c r="D12" s="13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Do</v>
      </c>
      <c r="B13" s="27">
        <f>$C$5+4</f>
        <v>43224</v>
      </c>
      <c r="C13" s="13"/>
      <c r="D13" s="13"/>
      <c r="E13" s="13"/>
      <c r="F13" s="13"/>
      <c r="G13" s="28">
        <f t="shared" si="1"/>
        <v>0</v>
      </c>
      <c r="H13" s="41"/>
    </row>
    <row r="14" spans="1:8" ht="15.75" x14ac:dyDescent="0.25">
      <c r="A14" s="26" t="str">
        <f t="shared" si="0"/>
        <v>Fr</v>
      </c>
      <c r="B14" s="27">
        <f>$C$5+5</f>
        <v>43225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Sa</v>
      </c>
      <c r="B15" s="27">
        <f>$C$5+6</f>
        <v>43226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So</v>
      </c>
      <c r="B16" s="27">
        <f>$C$5+7</f>
        <v>43227</v>
      </c>
      <c r="C16" s="15"/>
      <c r="D16" s="15"/>
      <c r="E16" s="13"/>
      <c r="F16" s="13"/>
      <c r="G16" s="28">
        <f t="shared" si="1"/>
        <v>0</v>
      </c>
      <c r="H16" s="41"/>
    </row>
    <row r="17" spans="1:10" ht="15.75" x14ac:dyDescent="0.25">
      <c r="A17" s="26" t="str">
        <f t="shared" si="0"/>
        <v>Mo</v>
      </c>
      <c r="B17" s="27">
        <f>$C$5+8</f>
        <v>43228</v>
      </c>
      <c r="C17" s="15"/>
      <c r="D17" s="15"/>
      <c r="E17" s="13"/>
      <c r="F17" s="13"/>
      <c r="G17" s="28">
        <f t="shared" si="1"/>
        <v>0</v>
      </c>
      <c r="H17" s="41"/>
    </row>
    <row r="18" spans="1:10" ht="15.75" x14ac:dyDescent="0.25">
      <c r="A18" s="26" t="str">
        <f t="shared" si="0"/>
        <v>Di</v>
      </c>
      <c r="B18" s="27">
        <f>$C$5+9</f>
        <v>43229</v>
      </c>
      <c r="C18" s="15"/>
      <c r="D18" s="15"/>
      <c r="E18" s="13"/>
      <c r="F18" s="13"/>
      <c r="G18" s="28">
        <f t="shared" si="1"/>
        <v>0</v>
      </c>
      <c r="H18" s="41"/>
    </row>
    <row r="19" spans="1:10" ht="15.75" x14ac:dyDescent="0.25">
      <c r="A19" s="26" t="str">
        <f t="shared" si="0"/>
        <v>Mi</v>
      </c>
      <c r="B19" s="27">
        <f>$C$5+10</f>
        <v>43230</v>
      </c>
      <c r="C19" s="15"/>
      <c r="D19" s="15"/>
      <c r="E19" s="13"/>
      <c r="F19" s="13"/>
      <c r="G19" s="28">
        <f t="shared" si="1"/>
        <v>0</v>
      </c>
      <c r="H19" s="41"/>
    </row>
    <row r="20" spans="1:10" ht="15.75" x14ac:dyDescent="0.25">
      <c r="A20" s="26" t="str">
        <f t="shared" si="0"/>
        <v>Do</v>
      </c>
      <c r="B20" s="27">
        <f>$C$5+11</f>
        <v>43231</v>
      </c>
      <c r="C20" s="15"/>
      <c r="D20" s="15"/>
      <c r="E20" s="13"/>
      <c r="F20" s="13"/>
      <c r="G20" s="28">
        <f t="shared" si="1"/>
        <v>0</v>
      </c>
      <c r="H20" s="41"/>
    </row>
    <row r="21" spans="1:10" ht="15.75" x14ac:dyDescent="0.25">
      <c r="A21" s="26" t="str">
        <f t="shared" si="0"/>
        <v>Fr</v>
      </c>
      <c r="B21" s="50">
        <f>$C$5+12</f>
        <v>43232</v>
      </c>
      <c r="C21" s="15"/>
      <c r="D21" s="15"/>
      <c r="E21" s="13"/>
      <c r="F21" s="13"/>
      <c r="G21" s="28">
        <f t="shared" si="1"/>
        <v>0</v>
      </c>
      <c r="H21" s="41"/>
    </row>
    <row r="22" spans="1:10" ht="15.75" x14ac:dyDescent="0.25">
      <c r="A22" s="26" t="str">
        <f t="shared" si="0"/>
        <v>Sa</v>
      </c>
      <c r="B22" s="27">
        <f>$C$5+13</f>
        <v>43233</v>
      </c>
      <c r="C22" s="15"/>
      <c r="D22" s="15"/>
      <c r="E22" s="13"/>
      <c r="F22" s="13"/>
      <c r="G22" s="28">
        <f t="shared" si="1"/>
        <v>0</v>
      </c>
      <c r="H22" s="41"/>
    </row>
    <row r="23" spans="1:10" ht="15.75" x14ac:dyDescent="0.25">
      <c r="A23" s="26" t="str">
        <f t="shared" si="0"/>
        <v>So</v>
      </c>
      <c r="B23" s="27">
        <f>$C$5+14</f>
        <v>43234</v>
      </c>
      <c r="C23" s="15"/>
      <c r="D23" s="15"/>
      <c r="E23" s="13"/>
      <c r="F23" s="13"/>
      <c r="G23" s="28">
        <f t="shared" si="1"/>
        <v>0</v>
      </c>
      <c r="H23" s="41"/>
    </row>
    <row r="24" spans="1:10" ht="15.75" x14ac:dyDescent="0.25">
      <c r="A24" s="26" t="str">
        <f t="shared" si="0"/>
        <v>Mo</v>
      </c>
      <c r="B24" s="27">
        <f>$C$5+15</f>
        <v>43235</v>
      </c>
      <c r="C24" s="15"/>
      <c r="D24" s="15"/>
      <c r="E24" s="13"/>
      <c r="F24" s="13"/>
      <c r="G24" s="28">
        <f t="shared" si="1"/>
        <v>0</v>
      </c>
      <c r="H24" s="41"/>
    </row>
    <row r="25" spans="1:10" ht="15.75" x14ac:dyDescent="0.25">
      <c r="A25" s="26" t="str">
        <f t="shared" si="0"/>
        <v>Di</v>
      </c>
      <c r="B25" s="27">
        <f>$C$5+16</f>
        <v>43236</v>
      </c>
      <c r="C25" s="15"/>
      <c r="D25" s="15"/>
      <c r="E25" s="13"/>
      <c r="F25" s="13"/>
      <c r="G25" s="28">
        <f t="shared" si="1"/>
        <v>0</v>
      </c>
      <c r="H25" s="41"/>
    </row>
    <row r="26" spans="1:10" ht="15.75" x14ac:dyDescent="0.25">
      <c r="A26" s="26" t="str">
        <f t="shared" si="0"/>
        <v>Mi</v>
      </c>
      <c r="B26" s="27">
        <f>$C$5+17</f>
        <v>43237</v>
      </c>
      <c r="C26" s="15"/>
      <c r="D26" s="15"/>
      <c r="E26" s="13"/>
      <c r="F26" s="13"/>
      <c r="G26" s="28">
        <f t="shared" si="1"/>
        <v>0</v>
      </c>
      <c r="H26" s="41"/>
    </row>
    <row r="27" spans="1:10" ht="15.75" x14ac:dyDescent="0.25">
      <c r="A27" s="26" t="str">
        <f t="shared" si="0"/>
        <v>Do</v>
      </c>
      <c r="B27" s="27">
        <f>$C$5+18</f>
        <v>43238</v>
      </c>
      <c r="C27" s="15"/>
      <c r="D27" s="15"/>
      <c r="E27" s="13"/>
      <c r="F27" s="13"/>
      <c r="G27" s="28">
        <f t="shared" si="1"/>
        <v>0</v>
      </c>
      <c r="H27" s="41"/>
    </row>
    <row r="28" spans="1:10" ht="15.75" x14ac:dyDescent="0.25">
      <c r="A28" s="26" t="str">
        <f t="shared" si="0"/>
        <v>Fr</v>
      </c>
      <c r="B28" s="27">
        <f>$C$5+19</f>
        <v>43239</v>
      </c>
      <c r="C28" s="15"/>
      <c r="D28" s="15"/>
      <c r="E28" s="105"/>
      <c r="F28" s="105"/>
      <c r="G28" s="28">
        <f t="shared" si="1"/>
        <v>0</v>
      </c>
      <c r="H28" s="41"/>
    </row>
    <row r="29" spans="1:10" ht="15.75" x14ac:dyDescent="0.25">
      <c r="A29" s="26" t="str">
        <f t="shared" si="0"/>
        <v>Sa</v>
      </c>
      <c r="B29" s="27">
        <f>$C$5+20</f>
        <v>43240</v>
      </c>
      <c r="C29" s="15"/>
      <c r="D29" s="15"/>
      <c r="E29" s="105"/>
      <c r="F29" s="105"/>
      <c r="G29" s="28">
        <f t="shared" si="1"/>
        <v>0</v>
      </c>
      <c r="H29" s="41"/>
    </row>
    <row r="30" spans="1:10" ht="15.75" x14ac:dyDescent="0.25">
      <c r="A30" s="26" t="str">
        <f t="shared" si="0"/>
        <v>So</v>
      </c>
      <c r="B30" s="27">
        <f>$C$5+21</f>
        <v>43241</v>
      </c>
      <c r="C30" s="15"/>
      <c r="D30" s="15"/>
      <c r="E30" s="105"/>
      <c r="F30" s="105"/>
      <c r="G30" s="28">
        <f t="shared" si="1"/>
        <v>0</v>
      </c>
      <c r="H30" s="41"/>
      <c r="J30" s="106"/>
    </row>
    <row r="31" spans="1:10" ht="15.75" x14ac:dyDescent="0.25">
      <c r="A31" s="26" t="str">
        <f t="shared" si="0"/>
        <v>Mo</v>
      </c>
      <c r="B31" s="27">
        <f>$C$5+22</f>
        <v>43242</v>
      </c>
      <c r="C31" s="15"/>
      <c r="D31" s="15"/>
      <c r="E31" s="105"/>
      <c r="F31" s="105"/>
      <c r="G31" s="28">
        <f t="shared" si="1"/>
        <v>0</v>
      </c>
      <c r="H31" s="41"/>
    </row>
    <row r="32" spans="1:10" ht="15.75" x14ac:dyDescent="0.25">
      <c r="A32" s="26" t="str">
        <f t="shared" si="0"/>
        <v>Di</v>
      </c>
      <c r="B32" s="50">
        <f>$C$5+23</f>
        <v>43243</v>
      </c>
      <c r="C32" s="15"/>
      <c r="D32" s="15"/>
      <c r="E32" s="105"/>
      <c r="F32" s="105"/>
      <c r="G32" s="28">
        <f t="shared" si="1"/>
        <v>0</v>
      </c>
      <c r="H32" s="41"/>
    </row>
    <row r="33" spans="1:8" ht="15.75" x14ac:dyDescent="0.25">
      <c r="A33" s="26" t="str">
        <f t="shared" si="0"/>
        <v>Mi</v>
      </c>
      <c r="B33" s="27">
        <f>$C$5+24</f>
        <v>43244</v>
      </c>
      <c r="C33" s="15"/>
      <c r="D33" s="15"/>
      <c r="E33" s="105"/>
      <c r="F33" s="105"/>
      <c r="G33" s="28">
        <f t="shared" si="1"/>
        <v>0</v>
      </c>
      <c r="H33" s="41"/>
    </row>
    <row r="34" spans="1:8" ht="15.75" x14ac:dyDescent="0.25">
      <c r="A34" s="26" t="str">
        <f t="shared" si="0"/>
        <v>Do</v>
      </c>
      <c r="B34" s="27">
        <f>$C$5+25</f>
        <v>43245</v>
      </c>
      <c r="C34" s="13"/>
      <c r="D34" s="13"/>
      <c r="E34" s="105"/>
      <c r="F34" s="105"/>
      <c r="G34" s="28">
        <f t="shared" si="1"/>
        <v>0</v>
      </c>
      <c r="H34" s="41"/>
    </row>
    <row r="35" spans="1:8" ht="15.75" x14ac:dyDescent="0.25">
      <c r="A35" s="26" t="str">
        <f t="shared" si="0"/>
        <v>Fr</v>
      </c>
      <c r="B35" s="27">
        <f>$C$5+26</f>
        <v>43246</v>
      </c>
      <c r="C35" s="13"/>
      <c r="D35" s="13"/>
      <c r="E35" s="105"/>
      <c r="F35" s="105"/>
      <c r="G35" s="28">
        <f t="shared" si="1"/>
        <v>0</v>
      </c>
      <c r="H35" s="41"/>
    </row>
    <row r="36" spans="1:8" ht="15.75" x14ac:dyDescent="0.25">
      <c r="A36" s="26" t="str">
        <f t="shared" si="0"/>
        <v>Sa</v>
      </c>
      <c r="B36" s="27">
        <f>$C$5+27</f>
        <v>43247</v>
      </c>
      <c r="C36" s="13"/>
      <c r="D36" s="13"/>
      <c r="E36" s="105"/>
      <c r="F36" s="105"/>
      <c r="G36" s="28">
        <f t="shared" si="1"/>
        <v>0</v>
      </c>
      <c r="H36" s="41"/>
    </row>
    <row r="37" spans="1:8" ht="15.75" x14ac:dyDescent="0.25">
      <c r="A37" s="26" t="str">
        <f t="shared" si="0"/>
        <v>So</v>
      </c>
      <c r="B37" s="27">
        <f>$C$5+28</f>
        <v>43248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Mo</v>
      </c>
      <c r="B38" s="27">
        <f>$C$5+29</f>
        <v>43249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6" t="str">
        <f t="shared" si="0"/>
        <v>Di</v>
      </c>
      <c r="B39" s="27">
        <f>$C$5+30</f>
        <v>43250</v>
      </c>
      <c r="C39" s="13"/>
      <c r="D39" s="13"/>
      <c r="E39" s="13"/>
      <c r="F39" s="13"/>
      <c r="G39" s="43">
        <f t="shared" si="1"/>
        <v>0</v>
      </c>
      <c r="H39" s="41"/>
    </row>
    <row r="40" spans="1:8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7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93" t="s">
        <v>29</v>
      </c>
      <c r="G44" s="93"/>
      <c r="H44" s="93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</sheetData>
  <sheetProtection algorithmName="SHA-512" hashValue="aqullzIMZgJHi/Vl0gZCDhcxAmoz2WfdFIz+nHhlE/2trcWzIp6AnI9c5r5sahGd6D6RzFWmruT+MurGbi+k1Q==" saltValue="yPOlyUK+rCx5ZEvF9HOLRQ==" spinCount="100000" sheet="1" objects="1" scenarios="1"/>
  <mergeCells count="16">
    <mergeCell ref="B46:F46"/>
    <mergeCell ref="C7:D7"/>
    <mergeCell ref="E7:F7"/>
    <mergeCell ref="A5:B5"/>
    <mergeCell ref="A3:B3"/>
    <mergeCell ref="A4:B4"/>
    <mergeCell ref="A1:H1"/>
    <mergeCell ref="C3:H3"/>
    <mergeCell ref="C4:H4"/>
    <mergeCell ref="C5:H5"/>
    <mergeCell ref="F44:H44"/>
    <mergeCell ref="B43:D43"/>
    <mergeCell ref="B44:D44"/>
    <mergeCell ref="C41:D41"/>
    <mergeCell ref="G43:H43"/>
    <mergeCell ref="E6:F6"/>
  </mergeCells>
  <conditionalFormatting sqref="A9:B39">
    <cfRule type="expression" dxfId="17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conditionalFormatting sqref="A9:A39">
    <cfRule type="containsText" dxfId="16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topLeftCell="A7" zoomScaleNormal="100" workbookViewId="0">
      <selection activeCell="C18" sqref="C18:D30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12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IF(Stammdaten!B5="","",DATE(Stammdaten!B5,MONTH(1)+5,DAY(1)))-1</f>
        <v>43251</v>
      </c>
      <c r="D5" s="84"/>
      <c r="E5" s="84"/>
      <c r="F5" s="84"/>
      <c r="G5" s="84"/>
      <c r="H5" s="85"/>
    </row>
    <row r="6" spans="1:8" ht="15.75" x14ac:dyDescent="0.25">
      <c r="A6" s="38"/>
      <c r="B6" s="38"/>
      <c r="C6" s="53"/>
      <c r="D6" s="53"/>
      <c r="E6" s="98"/>
      <c r="F6" s="9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43251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8" si="0">TEXT(B9,"TTT")</f>
        <v>Mi</v>
      </c>
      <c r="B9" s="27">
        <f>$C$5</f>
        <v>43251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Do</v>
      </c>
      <c r="B10" s="27">
        <f>$C$5+1</f>
        <v>43252</v>
      </c>
      <c r="C10" s="15"/>
      <c r="D10" s="15"/>
      <c r="E10" s="15"/>
      <c r="F10" s="15"/>
      <c r="G10" s="28">
        <f t="shared" ref="G10:G38" si="1">D10-C10+F10-E10</f>
        <v>0</v>
      </c>
      <c r="H10" s="63"/>
    </row>
    <row r="11" spans="1:8" ht="15.75" x14ac:dyDescent="0.25">
      <c r="A11" s="26" t="str">
        <f t="shared" si="0"/>
        <v>Fr</v>
      </c>
      <c r="B11" s="50">
        <f>$C$5+2</f>
        <v>43253</v>
      </c>
      <c r="C11" s="15"/>
      <c r="D11" s="15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Sa</v>
      </c>
      <c r="B12" s="27">
        <f>$C$5+3</f>
        <v>43254</v>
      </c>
      <c r="C12" s="15"/>
      <c r="D12" s="15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So</v>
      </c>
      <c r="B13" s="27">
        <f>$C$5+4</f>
        <v>43255</v>
      </c>
      <c r="C13" s="15"/>
      <c r="D13" s="15"/>
      <c r="E13" s="13"/>
      <c r="F13" s="13"/>
      <c r="G13" s="28">
        <f t="shared" si="1"/>
        <v>0</v>
      </c>
      <c r="H13" s="41"/>
    </row>
    <row r="14" spans="1:8" ht="15.75" x14ac:dyDescent="0.25">
      <c r="A14" s="26" t="str">
        <f t="shared" si="0"/>
        <v>Mo</v>
      </c>
      <c r="B14" s="27">
        <f>$C$5+5</f>
        <v>43256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Di</v>
      </c>
      <c r="B15" s="27">
        <f>$C$5+6</f>
        <v>43257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Mi</v>
      </c>
      <c r="B16" s="27">
        <f>$C$5+7</f>
        <v>43258</v>
      </c>
      <c r="C16" s="15"/>
      <c r="D16" s="15"/>
      <c r="E16" s="13"/>
      <c r="F16" s="13"/>
      <c r="G16" s="28">
        <f t="shared" si="1"/>
        <v>0</v>
      </c>
      <c r="H16" s="41"/>
    </row>
    <row r="17" spans="1:9" ht="15.75" x14ac:dyDescent="0.25">
      <c r="A17" s="26" t="str">
        <f t="shared" si="0"/>
        <v>Do</v>
      </c>
      <c r="B17" s="27">
        <f>$C$5+8</f>
        <v>43259</v>
      </c>
      <c r="C17" s="15"/>
      <c r="D17" s="15"/>
      <c r="E17" s="13"/>
      <c r="F17" s="13"/>
      <c r="G17" s="28">
        <f t="shared" si="1"/>
        <v>0</v>
      </c>
      <c r="H17" s="41"/>
    </row>
    <row r="18" spans="1:9" ht="15.75" x14ac:dyDescent="0.25">
      <c r="A18" s="26" t="str">
        <f t="shared" si="0"/>
        <v>Fr</v>
      </c>
      <c r="B18" s="27">
        <f>$C$5+9</f>
        <v>43260</v>
      </c>
      <c r="C18" s="15"/>
      <c r="D18" s="15"/>
      <c r="E18" s="15"/>
      <c r="F18" s="15"/>
      <c r="G18" s="28">
        <f t="shared" si="1"/>
        <v>0</v>
      </c>
      <c r="H18" s="41"/>
    </row>
    <row r="19" spans="1:9" ht="15.75" x14ac:dyDescent="0.25">
      <c r="A19" s="26" t="str">
        <f t="shared" si="0"/>
        <v>Sa</v>
      </c>
      <c r="B19" s="27">
        <f>$C$5+10</f>
        <v>43261</v>
      </c>
      <c r="C19" s="15"/>
      <c r="D19" s="15"/>
      <c r="E19" s="15"/>
      <c r="F19" s="15"/>
      <c r="G19" s="28">
        <f t="shared" si="1"/>
        <v>0</v>
      </c>
      <c r="H19" s="41"/>
    </row>
    <row r="20" spans="1:9" ht="15.75" x14ac:dyDescent="0.25">
      <c r="A20" s="26" t="str">
        <f t="shared" si="0"/>
        <v>So</v>
      </c>
      <c r="B20" s="27">
        <f>$C$5+11</f>
        <v>43262</v>
      </c>
      <c r="C20" s="15"/>
      <c r="D20" s="15"/>
      <c r="E20" s="15"/>
      <c r="F20" s="15"/>
      <c r="G20" s="28">
        <f t="shared" si="1"/>
        <v>0</v>
      </c>
      <c r="H20" s="41"/>
    </row>
    <row r="21" spans="1:9" ht="15.75" x14ac:dyDescent="0.25">
      <c r="A21" s="26" t="str">
        <f t="shared" si="0"/>
        <v>Mo</v>
      </c>
      <c r="B21" s="27">
        <f>$C$5+12</f>
        <v>43263</v>
      </c>
      <c r="C21" s="15"/>
      <c r="D21" s="15"/>
      <c r="E21" s="15"/>
      <c r="F21" s="15"/>
      <c r="G21" s="28">
        <f t="shared" si="1"/>
        <v>0</v>
      </c>
      <c r="H21" s="41"/>
    </row>
    <row r="22" spans="1:9" ht="15.75" x14ac:dyDescent="0.25">
      <c r="A22" s="26" t="str">
        <f t="shared" si="0"/>
        <v>Di</v>
      </c>
      <c r="B22" s="27">
        <f>$C$5+13</f>
        <v>43264</v>
      </c>
      <c r="C22" s="15"/>
      <c r="D22" s="15"/>
      <c r="E22" s="15"/>
      <c r="F22" s="15"/>
      <c r="G22" s="28">
        <f t="shared" si="1"/>
        <v>0</v>
      </c>
      <c r="H22" s="41"/>
    </row>
    <row r="23" spans="1:9" ht="15.75" x14ac:dyDescent="0.25">
      <c r="A23" s="26" t="str">
        <f t="shared" si="0"/>
        <v>Mi</v>
      </c>
      <c r="B23" s="27">
        <f>$C$5+14</f>
        <v>43265</v>
      </c>
      <c r="C23" s="15"/>
      <c r="D23" s="15"/>
      <c r="E23" s="15"/>
      <c r="F23" s="15"/>
      <c r="G23" s="28">
        <f t="shared" si="1"/>
        <v>0</v>
      </c>
      <c r="H23" s="41"/>
    </row>
    <row r="24" spans="1:9" ht="15.75" x14ac:dyDescent="0.25">
      <c r="A24" s="26" t="str">
        <f t="shared" si="0"/>
        <v>Do</v>
      </c>
      <c r="B24" s="27">
        <f>$C$5+15</f>
        <v>43266</v>
      </c>
      <c r="C24" s="15"/>
      <c r="D24" s="15"/>
      <c r="E24" s="15"/>
      <c r="F24" s="15"/>
      <c r="G24" s="28">
        <f t="shared" si="1"/>
        <v>0</v>
      </c>
      <c r="H24" s="41"/>
    </row>
    <row r="25" spans="1:9" ht="15.75" x14ac:dyDescent="0.25">
      <c r="A25" s="26" t="str">
        <f t="shared" si="0"/>
        <v>Fr</v>
      </c>
      <c r="B25" s="27">
        <f>$C$5+16</f>
        <v>43267</v>
      </c>
      <c r="C25" s="15"/>
      <c r="D25" s="15"/>
      <c r="E25" s="15"/>
      <c r="F25" s="15"/>
      <c r="G25" s="28">
        <f t="shared" si="1"/>
        <v>0</v>
      </c>
      <c r="H25" s="41"/>
      <c r="I25" s="9"/>
    </row>
    <row r="26" spans="1:9" ht="15.75" x14ac:dyDescent="0.25">
      <c r="A26" s="26" t="str">
        <f t="shared" si="0"/>
        <v>Sa</v>
      </c>
      <c r="B26" s="27">
        <f>$C$5+17</f>
        <v>43268</v>
      </c>
      <c r="C26" s="15"/>
      <c r="D26" s="15"/>
      <c r="E26" s="15"/>
      <c r="F26" s="15"/>
      <c r="G26" s="28">
        <f t="shared" si="1"/>
        <v>0</v>
      </c>
      <c r="H26" s="41"/>
      <c r="I26" s="9"/>
    </row>
    <row r="27" spans="1:9" ht="15.75" x14ac:dyDescent="0.25">
      <c r="A27" s="26" t="str">
        <f t="shared" si="0"/>
        <v>So</v>
      </c>
      <c r="B27" s="27">
        <f>$C$5+18</f>
        <v>43269</v>
      </c>
      <c r="C27" s="15"/>
      <c r="D27" s="15"/>
      <c r="E27" s="15"/>
      <c r="F27" s="15"/>
      <c r="G27" s="28">
        <f t="shared" si="1"/>
        <v>0</v>
      </c>
      <c r="H27" s="41"/>
    </row>
    <row r="28" spans="1:9" ht="15.75" x14ac:dyDescent="0.25">
      <c r="A28" s="26" t="str">
        <f t="shared" si="0"/>
        <v>Mo</v>
      </c>
      <c r="B28" s="27">
        <f>$C$5+19</f>
        <v>43270</v>
      </c>
      <c r="C28" s="15"/>
      <c r="D28" s="15"/>
      <c r="E28" s="15"/>
      <c r="F28" s="15"/>
      <c r="G28" s="28">
        <f t="shared" si="1"/>
        <v>0</v>
      </c>
      <c r="H28" s="41"/>
    </row>
    <row r="29" spans="1:9" ht="15.75" x14ac:dyDescent="0.25">
      <c r="A29" s="26" t="str">
        <f t="shared" si="0"/>
        <v>Di</v>
      </c>
      <c r="B29" s="27">
        <f>$C$5+20</f>
        <v>43271</v>
      </c>
      <c r="C29" s="15"/>
      <c r="D29" s="15"/>
      <c r="E29" s="15"/>
      <c r="F29" s="15"/>
      <c r="G29" s="28">
        <f t="shared" si="1"/>
        <v>0</v>
      </c>
      <c r="H29" s="41"/>
    </row>
    <row r="30" spans="1:9" ht="15.75" x14ac:dyDescent="0.25">
      <c r="A30" s="26" t="str">
        <f t="shared" si="0"/>
        <v>Mi</v>
      </c>
      <c r="B30" s="27">
        <f>$C$5+21</f>
        <v>43272</v>
      </c>
      <c r="C30" s="15"/>
      <c r="D30" s="15"/>
      <c r="E30" s="15"/>
      <c r="F30" s="15"/>
      <c r="G30" s="28">
        <f t="shared" si="1"/>
        <v>0</v>
      </c>
      <c r="H30" s="41"/>
    </row>
    <row r="31" spans="1:9" ht="15.75" x14ac:dyDescent="0.25">
      <c r="A31" s="26" t="str">
        <f t="shared" si="0"/>
        <v>Do</v>
      </c>
      <c r="B31" s="27">
        <f>$C$5+22</f>
        <v>43273</v>
      </c>
      <c r="C31" s="13"/>
      <c r="D31" s="13"/>
      <c r="E31" s="15"/>
      <c r="F31" s="15"/>
      <c r="G31" s="28">
        <f t="shared" si="1"/>
        <v>0</v>
      </c>
      <c r="H31" s="41"/>
    </row>
    <row r="32" spans="1:9" ht="15.75" x14ac:dyDescent="0.25">
      <c r="A32" s="26" t="str">
        <f t="shared" si="0"/>
        <v>Fr</v>
      </c>
      <c r="B32" s="27">
        <f>$C$5+23</f>
        <v>43274</v>
      </c>
      <c r="C32" s="13"/>
      <c r="D32" s="13"/>
      <c r="E32" s="15"/>
      <c r="F32" s="15"/>
      <c r="G32" s="28">
        <f t="shared" si="1"/>
        <v>0</v>
      </c>
      <c r="H32" s="41"/>
    </row>
    <row r="33" spans="1:8" ht="15.75" x14ac:dyDescent="0.25">
      <c r="A33" s="26" t="str">
        <f t="shared" si="0"/>
        <v>Sa</v>
      </c>
      <c r="B33" s="27">
        <f>$C$5+24</f>
        <v>43275</v>
      </c>
      <c r="C33" s="13"/>
      <c r="D33" s="13"/>
      <c r="E33" s="15"/>
      <c r="F33" s="15"/>
      <c r="G33" s="28">
        <f t="shared" si="1"/>
        <v>0</v>
      </c>
      <c r="H33" s="41"/>
    </row>
    <row r="34" spans="1:8" ht="15.75" x14ac:dyDescent="0.25">
      <c r="A34" s="26" t="str">
        <f t="shared" si="0"/>
        <v>So</v>
      </c>
      <c r="B34" s="27">
        <f>$C$5+25</f>
        <v>43276</v>
      </c>
      <c r="C34" s="13"/>
      <c r="D34" s="13"/>
      <c r="E34" s="15"/>
      <c r="F34" s="15"/>
      <c r="G34" s="28">
        <f t="shared" si="1"/>
        <v>0</v>
      </c>
      <c r="H34" s="41"/>
    </row>
    <row r="35" spans="1:8" ht="15.75" x14ac:dyDescent="0.25">
      <c r="A35" s="26" t="str">
        <f t="shared" si="0"/>
        <v>Mo</v>
      </c>
      <c r="B35" s="27">
        <f>$C$5+26</f>
        <v>43277</v>
      </c>
      <c r="C35" s="13"/>
      <c r="D35" s="13"/>
      <c r="E35" s="15"/>
      <c r="F35" s="15"/>
      <c r="G35" s="28">
        <f t="shared" si="1"/>
        <v>0</v>
      </c>
      <c r="H35" s="41"/>
    </row>
    <row r="36" spans="1:8" ht="15.75" x14ac:dyDescent="0.25">
      <c r="A36" s="26" t="str">
        <f t="shared" si="0"/>
        <v>Di</v>
      </c>
      <c r="B36" s="27">
        <f>$C$5+27</f>
        <v>43278</v>
      </c>
      <c r="C36" s="13"/>
      <c r="D36" s="13"/>
      <c r="E36" s="15"/>
      <c r="F36" s="15"/>
      <c r="G36" s="28">
        <f t="shared" si="1"/>
        <v>0</v>
      </c>
      <c r="H36" s="41"/>
    </row>
    <row r="37" spans="1:8" ht="15.75" x14ac:dyDescent="0.25">
      <c r="A37" s="26" t="str">
        <f t="shared" si="0"/>
        <v>Mi</v>
      </c>
      <c r="B37" s="27">
        <f>$C$5+28</f>
        <v>43279</v>
      </c>
      <c r="C37" s="13"/>
      <c r="D37" s="13"/>
      <c r="E37" s="15"/>
      <c r="F37" s="15"/>
      <c r="G37" s="28">
        <f t="shared" si="1"/>
        <v>0</v>
      </c>
      <c r="H37" s="41"/>
    </row>
    <row r="38" spans="1:8" ht="15.75" x14ac:dyDescent="0.25">
      <c r="A38" s="26" t="str">
        <f t="shared" si="0"/>
        <v>Do</v>
      </c>
      <c r="B38" s="27">
        <f>$C$5+29</f>
        <v>43280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0"/>
      <c r="B39" s="21"/>
      <c r="C39" s="21"/>
      <c r="D39" s="21"/>
      <c r="E39" s="21"/>
      <c r="F39" s="21" t="s">
        <v>24</v>
      </c>
      <c r="G39" s="103">
        <f>SUM(G9:G38)</f>
        <v>0</v>
      </c>
      <c r="H39" s="22"/>
    </row>
    <row r="40" spans="1:8" ht="15.75" x14ac:dyDescent="0.25">
      <c r="A40" s="19"/>
      <c r="B40" s="36"/>
      <c r="C40" s="19"/>
      <c r="D40" s="19"/>
      <c r="E40" s="19"/>
      <c r="F40" s="19"/>
      <c r="G40" s="37"/>
      <c r="H40" s="19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74" t="s">
        <v>29</v>
      </c>
      <c r="G44" s="74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  <row r="49" spans="1:8" x14ac:dyDescent="0.25">
      <c r="A49" s="40"/>
      <c r="B49" s="40"/>
      <c r="C49" s="40"/>
      <c r="D49" s="40"/>
      <c r="E49" s="40"/>
      <c r="F49" s="40"/>
      <c r="G49" s="40"/>
      <c r="H49" s="40"/>
    </row>
    <row r="50" spans="1:8" x14ac:dyDescent="0.25">
      <c r="A50" s="40"/>
      <c r="B50" s="40"/>
      <c r="C50" s="40"/>
      <c r="D50" s="40"/>
      <c r="E50" s="40"/>
      <c r="F50" s="40"/>
      <c r="G50" s="40"/>
      <c r="H50" s="40"/>
    </row>
    <row r="51" spans="1:8" x14ac:dyDescent="0.25">
      <c r="A51" s="40"/>
      <c r="B51" s="40"/>
      <c r="C51" s="40"/>
      <c r="D51" s="40"/>
      <c r="E51" s="40"/>
      <c r="F51" s="40"/>
      <c r="G51" s="40"/>
      <c r="H51" s="40"/>
    </row>
  </sheetData>
  <sheetProtection algorithmName="SHA-512" hashValue="E8PRiFXgjBaF5bVGcHTEtDiLsmDyYFk1oFWHq7EYee27kS77nILWmIKQ4yKXPyTwP/TcjygWQpmoWP/H6PYW1g==" saltValue="Ko7lNtM/NPW/KbaP4SFgng==" spinCount="100000" sheet="1" objects="1" scenarios="1"/>
  <mergeCells count="15">
    <mergeCell ref="B46:F46"/>
    <mergeCell ref="C7:D7"/>
    <mergeCell ref="E7:F7"/>
    <mergeCell ref="A5:B5"/>
    <mergeCell ref="A3:B3"/>
    <mergeCell ref="A4:B4"/>
    <mergeCell ref="A1:H1"/>
    <mergeCell ref="C3:H3"/>
    <mergeCell ref="C4:H4"/>
    <mergeCell ref="C5:H5"/>
    <mergeCell ref="B43:D43"/>
    <mergeCell ref="B44:D44"/>
    <mergeCell ref="G43:H43"/>
    <mergeCell ref="C41:D41"/>
    <mergeCell ref="E6:F6"/>
  </mergeCells>
  <conditionalFormatting sqref="A9:B38">
    <cfRule type="expression" dxfId="15" priority="3">
      <formula>"Wochentag(B19;19)6"</formula>
    </cfRule>
  </conditionalFormatting>
  <conditionalFormatting sqref="B9:B38">
    <cfRule type="expression" priority="4">
      <formula>WEEKDAY($B9,2)&gt;=6</formula>
    </cfRule>
    <cfRule type="expression" priority="5">
      <formula>WEEKDAY($B$9)&gt;=6</formula>
    </cfRule>
  </conditionalFormatting>
  <conditionalFormatting sqref="A9:A38">
    <cfRule type="containsText" dxfId="14" priority="1" operator="containsText" text="s">
      <formula>NOT(ISERROR(SEARCH("s",A9)))</formula>
    </cfRule>
    <cfRule type="containsText" dxfId="13" priority="2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A7" zoomScale="90" zoomScaleNormal="100" zoomScalePageLayoutView="90" workbookViewId="0">
      <selection activeCell="C9" sqref="C9:D21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.28515625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21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IF(Stammdaten!B5="","",DATE(Stammdaten!B5,MONTH(1)+6,DAY(1)))-1</f>
        <v>43281</v>
      </c>
      <c r="D5" s="84"/>
      <c r="E5" s="84"/>
      <c r="F5" s="84"/>
      <c r="G5" s="84"/>
      <c r="H5" s="85"/>
    </row>
    <row r="6" spans="1:8" ht="15.75" x14ac:dyDescent="0.25">
      <c r="A6" s="38"/>
      <c r="B6" s="38"/>
      <c r="C6" s="53"/>
      <c r="D6" s="53"/>
      <c r="E6" s="98"/>
      <c r="F6" s="9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43281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9" si="0">TEXT(B9,"TTT")</f>
        <v>Fr</v>
      </c>
      <c r="B9" s="27">
        <f>$C$5</f>
        <v>43281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Sa</v>
      </c>
      <c r="B10" s="27">
        <f>$C$5+1</f>
        <v>43282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So</v>
      </c>
      <c r="B11" s="27">
        <f>$C$5+2</f>
        <v>43283</v>
      </c>
      <c r="C11" s="15"/>
      <c r="D11" s="15"/>
      <c r="E11" s="15"/>
      <c r="F11" s="15"/>
      <c r="G11" s="28">
        <f t="shared" si="1"/>
        <v>0</v>
      </c>
      <c r="H11" s="41"/>
    </row>
    <row r="12" spans="1:8" ht="15.75" x14ac:dyDescent="0.25">
      <c r="A12" s="26" t="str">
        <f t="shared" si="0"/>
        <v>Mo</v>
      </c>
      <c r="B12" s="27">
        <f>$C$5+3</f>
        <v>43284</v>
      </c>
      <c r="C12" s="15"/>
      <c r="D12" s="15"/>
      <c r="E12" s="15"/>
      <c r="F12" s="15"/>
      <c r="G12" s="28">
        <f t="shared" si="1"/>
        <v>0</v>
      </c>
      <c r="H12" s="41"/>
    </row>
    <row r="13" spans="1:8" ht="15.75" x14ac:dyDescent="0.25">
      <c r="A13" s="26" t="str">
        <f t="shared" si="0"/>
        <v>Di</v>
      </c>
      <c r="B13" s="27">
        <f>$C$5+4</f>
        <v>43285</v>
      </c>
      <c r="C13" s="15"/>
      <c r="D13" s="15"/>
      <c r="E13" s="15"/>
      <c r="F13" s="15"/>
      <c r="G13" s="28">
        <f t="shared" si="1"/>
        <v>0</v>
      </c>
      <c r="H13" s="41"/>
    </row>
    <row r="14" spans="1:8" ht="15.75" x14ac:dyDescent="0.25">
      <c r="A14" s="26" t="str">
        <f t="shared" si="0"/>
        <v>Mi</v>
      </c>
      <c r="B14" s="27">
        <f>$C$5+5</f>
        <v>43286</v>
      </c>
      <c r="C14" s="15"/>
      <c r="D14" s="15"/>
      <c r="E14" s="15"/>
      <c r="F14" s="15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Do</v>
      </c>
      <c r="B15" s="27">
        <f>$C$5+6</f>
        <v>43287</v>
      </c>
      <c r="C15" s="15"/>
      <c r="D15" s="15"/>
      <c r="E15" s="15"/>
      <c r="F15" s="15"/>
      <c r="G15" s="28">
        <f t="shared" si="1"/>
        <v>0</v>
      </c>
      <c r="H15" s="41"/>
    </row>
    <row r="16" spans="1:8" ht="15.75" x14ac:dyDescent="0.25">
      <c r="A16" s="26" t="str">
        <f t="shared" si="0"/>
        <v>Fr</v>
      </c>
      <c r="B16" s="27">
        <f>$C$5+7</f>
        <v>43288</v>
      </c>
      <c r="C16" s="15"/>
      <c r="D16" s="15"/>
      <c r="E16" s="15"/>
      <c r="F16" s="15"/>
      <c r="G16" s="28">
        <f t="shared" si="1"/>
        <v>0</v>
      </c>
      <c r="H16" s="41"/>
    </row>
    <row r="17" spans="1:8" ht="15.75" x14ac:dyDescent="0.25">
      <c r="A17" s="26" t="str">
        <f t="shared" si="0"/>
        <v>Sa</v>
      </c>
      <c r="B17" s="27">
        <f>$C$5+8</f>
        <v>43289</v>
      </c>
      <c r="C17" s="15"/>
      <c r="D17" s="15"/>
      <c r="E17" s="15"/>
      <c r="F17" s="15"/>
      <c r="G17" s="28">
        <f t="shared" si="1"/>
        <v>0</v>
      </c>
      <c r="H17" s="41"/>
    </row>
    <row r="18" spans="1:8" ht="15.75" x14ac:dyDescent="0.25">
      <c r="A18" s="26" t="str">
        <f t="shared" si="0"/>
        <v>So</v>
      </c>
      <c r="B18" s="27">
        <f>$C$5+9</f>
        <v>43290</v>
      </c>
      <c r="C18" s="15"/>
      <c r="D18" s="15"/>
      <c r="E18" s="13"/>
      <c r="F18" s="13"/>
      <c r="G18" s="28">
        <f t="shared" si="1"/>
        <v>0</v>
      </c>
      <c r="H18" s="41"/>
    </row>
    <row r="19" spans="1:8" ht="15.75" x14ac:dyDescent="0.25">
      <c r="A19" s="26" t="str">
        <f t="shared" si="0"/>
        <v>Mo</v>
      </c>
      <c r="B19" s="27">
        <f>$C$5+10</f>
        <v>43291</v>
      </c>
      <c r="C19" s="15"/>
      <c r="D19" s="15"/>
      <c r="E19" s="13"/>
      <c r="F19" s="13"/>
      <c r="G19" s="28">
        <f t="shared" si="1"/>
        <v>0</v>
      </c>
      <c r="H19" s="41"/>
    </row>
    <row r="20" spans="1:8" ht="15.75" x14ac:dyDescent="0.25">
      <c r="A20" s="26" t="str">
        <f t="shared" si="0"/>
        <v>Di</v>
      </c>
      <c r="B20" s="27">
        <f>$C$5+11</f>
        <v>43292</v>
      </c>
      <c r="C20" s="15"/>
      <c r="D20" s="15"/>
      <c r="E20" s="13"/>
      <c r="F20" s="13"/>
      <c r="G20" s="28">
        <f t="shared" si="1"/>
        <v>0</v>
      </c>
      <c r="H20" s="41"/>
    </row>
    <row r="21" spans="1:8" ht="15.75" x14ac:dyDescent="0.25">
      <c r="A21" s="26" t="str">
        <f t="shared" si="0"/>
        <v>Mi</v>
      </c>
      <c r="B21" s="27">
        <f>$C$5+12</f>
        <v>43293</v>
      </c>
      <c r="C21" s="15"/>
      <c r="D21" s="15"/>
      <c r="E21" s="13"/>
      <c r="F21" s="13"/>
      <c r="G21" s="28">
        <f t="shared" si="1"/>
        <v>0</v>
      </c>
      <c r="H21" s="41"/>
    </row>
    <row r="22" spans="1:8" ht="15.75" x14ac:dyDescent="0.25">
      <c r="A22" s="26" t="str">
        <f t="shared" si="0"/>
        <v>Do</v>
      </c>
      <c r="B22" s="27">
        <f>$C$5+13</f>
        <v>43294</v>
      </c>
      <c r="C22" s="15"/>
      <c r="D22" s="15"/>
      <c r="E22" s="13"/>
      <c r="F22" s="13"/>
      <c r="G22" s="28">
        <f t="shared" si="1"/>
        <v>0</v>
      </c>
      <c r="H22" s="41"/>
    </row>
    <row r="23" spans="1:8" ht="15.75" x14ac:dyDescent="0.25">
      <c r="A23" s="26" t="str">
        <f t="shared" si="0"/>
        <v>Fr</v>
      </c>
      <c r="B23" s="27">
        <f>$C$5+14</f>
        <v>43295</v>
      </c>
      <c r="C23" s="15"/>
      <c r="D23" s="15"/>
      <c r="E23" s="13"/>
      <c r="F23" s="13"/>
      <c r="G23" s="28">
        <f t="shared" si="1"/>
        <v>0</v>
      </c>
      <c r="H23" s="41"/>
    </row>
    <row r="24" spans="1:8" ht="15.75" x14ac:dyDescent="0.25">
      <c r="A24" s="26" t="str">
        <f t="shared" si="0"/>
        <v>Sa</v>
      </c>
      <c r="B24" s="27">
        <f>$C$5+15</f>
        <v>43296</v>
      </c>
      <c r="C24" s="15"/>
      <c r="D24" s="15"/>
      <c r="E24" s="13"/>
      <c r="F24" s="13"/>
      <c r="G24" s="28">
        <f t="shared" si="1"/>
        <v>0</v>
      </c>
      <c r="H24" s="41"/>
    </row>
    <row r="25" spans="1:8" ht="15.75" x14ac:dyDescent="0.25">
      <c r="A25" s="26" t="str">
        <f t="shared" si="0"/>
        <v>So</v>
      </c>
      <c r="B25" s="27">
        <f>$C$5+16</f>
        <v>43297</v>
      </c>
      <c r="C25" s="15"/>
      <c r="D25" s="15"/>
      <c r="E25" s="13"/>
      <c r="F25" s="13"/>
      <c r="G25" s="28">
        <f t="shared" si="1"/>
        <v>0</v>
      </c>
      <c r="H25" s="41"/>
    </row>
    <row r="26" spans="1:8" ht="15.75" x14ac:dyDescent="0.25">
      <c r="A26" s="26" t="str">
        <f t="shared" si="0"/>
        <v>Mo</v>
      </c>
      <c r="B26" s="27">
        <f>$C$5+17</f>
        <v>43298</v>
      </c>
      <c r="C26" s="15"/>
      <c r="D26" s="15"/>
      <c r="E26" s="13"/>
      <c r="F26" s="13"/>
      <c r="G26" s="28">
        <f t="shared" si="1"/>
        <v>0</v>
      </c>
      <c r="H26" s="41"/>
    </row>
    <row r="27" spans="1:8" ht="15.75" x14ac:dyDescent="0.25">
      <c r="A27" s="26" t="str">
        <f t="shared" si="0"/>
        <v>Di</v>
      </c>
      <c r="B27" s="27">
        <f>$C$5+18</f>
        <v>43299</v>
      </c>
      <c r="C27" s="15"/>
      <c r="D27" s="15"/>
      <c r="E27" s="13"/>
      <c r="F27" s="13"/>
      <c r="G27" s="28">
        <f t="shared" si="1"/>
        <v>0</v>
      </c>
      <c r="H27" s="41"/>
    </row>
    <row r="28" spans="1:8" ht="15.75" x14ac:dyDescent="0.25">
      <c r="A28" s="26" t="str">
        <f t="shared" si="0"/>
        <v>Mi</v>
      </c>
      <c r="B28" s="27">
        <f>$C$5+19</f>
        <v>43300</v>
      </c>
      <c r="C28" s="15"/>
      <c r="D28" s="15"/>
      <c r="E28" s="13"/>
      <c r="F28" s="13"/>
      <c r="G28" s="28">
        <f t="shared" si="1"/>
        <v>0</v>
      </c>
      <c r="H28" s="41"/>
    </row>
    <row r="29" spans="1:8" ht="15.75" x14ac:dyDescent="0.25">
      <c r="A29" s="26" t="str">
        <f t="shared" si="0"/>
        <v>Do</v>
      </c>
      <c r="B29" s="27">
        <f>$C$5+20</f>
        <v>43301</v>
      </c>
      <c r="C29" s="15"/>
      <c r="D29" s="15"/>
      <c r="E29" s="13"/>
      <c r="F29" s="13"/>
      <c r="G29" s="28">
        <f t="shared" si="1"/>
        <v>0</v>
      </c>
      <c r="H29" s="41"/>
    </row>
    <row r="30" spans="1:8" ht="15.75" x14ac:dyDescent="0.25">
      <c r="A30" s="26" t="str">
        <f t="shared" si="0"/>
        <v>Fr</v>
      </c>
      <c r="B30" s="27">
        <f>$C$5+21</f>
        <v>43302</v>
      </c>
      <c r="C30" s="13"/>
      <c r="D30" s="13"/>
      <c r="E30" s="13"/>
      <c r="F30" s="13"/>
      <c r="G30" s="28">
        <f t="shared" si="1"/>
        <v>0</v>
      </c>
      <c r="H30" s="41"/>
    </row>
    <row r="31" spans="1:8" ht="15.75" x14ac:dyDescent="0.25">
      <c r="A31" s="26" t="str">
        <f t="shared" si="0"/>
        <v>Sa</v>
      </c>
      <c r="B31" s="27">
        <f>$C$5+22</f>
        <v>43303</v>
      </c>
      <c r="C31" s="13"/>
      <c r="D31" s="13"/>
      <c r="E31" s="13"/>
      <c r="F31" s="13"/>
      <c r="G31" s="28">
        <f t="shared" si="1"/>
        <v>0</v>
      </c>
      <c r="H31" s="41"/>
    </row>
    <row r="32" spans="1:8" ht="15.75" x14ac:dyDescent="0.25">
      <c r="A32" s="26" t="str">
        <f t="shared" si="0"/>
        <v>So</v>
      </c>
      <c r="B32" s="27">
        <f>$C$5+23</f>
        <v>43304</v>
      </c>
      <c r="C32" s="13"/>
      <c r="D32" s="13"/>
      <c r="E32" s="13"/>
      <c r="F32" s="13"/>
      <c r="G32" s="28">
        <f t="shared" si="1"/>
        <v>0</v>
      </c>
      <c r="H32" s="41"/>
    </row>
    <row r="33" spans="1:8" ht="15.75" x14ac:dyDescent="0.25">
      <c r="A33" s="26" t="str">
        <f t="shared" si="0"/>
        <v>Mo</v>
      </c>
      <c r="B33" s="27">
        <f>$C$5+24</f>
        <v>43305</v>
      </c>
      <c r="C33" s="13"/>
      <c r="D33" s="13"/>
      <c r="E33" s="13"/>
      <c r="F33" s="13"/>
      <c r="G33" s="28">
        <f t="shared" si="1"/>
        <v>0</v>
      </c>
      <c r="H33" s="41"/>
    </row>
    <row r="34" spans="1:8" ht="15.75" x14ac:dyDescent="0.25">
      <c r="A34" s="26" t="str">
        <f t="shared" si="0"/>
        <v>Di</v>
      </c>
      <c r="B34" s="27">
        <f>$C$5+25</f>
        <v>43306</v>
      </c>
      <c r="C34" s="13"/>
      <c r="D34" s="13"/>
      <c r="E34" s="13"/>
      <c r="F34" s="13"/>
      <c r="G34" s="28">
        <f t="shared" si="1"/>
        <v>0</v>
      </c>
      <c r="H34" s="41"/>
    </row>
    <row r="35" spans="1:8" ht="15.75" x14ac:dyDescent="0.25">
      <c r="A35" s="26" t="str">
        <f t="shared" si="0"/>
        <v>Mi</v>
      </c>
      <c r="B35" s="27">
        <f>$C$5+26</f>
        <v>43307</v>
      </c>
      <c r="C35" s="13"/>
      <c r="D35" s="13"/>
      <c r="E35" s="13"/>
      <c r="F35" s="13"/>
      <c r="G35" s="28">
        <f t="shared" si="1"/>
        <v>0</v>
      </c>
      <c r="H35" s="41"/>
    </row>
    <row r="36" spans="1:8" ht="15.75" x14ac:dyDescent="0.25">
      <c r="A36" s="26" t="str">
        <f t="shared" si="0"/>
        <v>Do</v>
      </c>
      <c r="B36" s="27">
        <f>$C$5+27</f>
        <v>43308</v>
      </c>
      <c r="C36" s="13"/>
      <c r="D36" s="13"/>
      <c r="E36" s="13"/>
      <c r="F36" s="13"/>
      <c r="G36" s="28">
        <f t="shared" si="1"/>
        <v>0</v>
      </c>
      <c r="H36" s="41"/>
    </row>
    <row r="37" spans="1:8" ht="15.75" x14ac:dyDescent="0.25">
      <c r="A37" s="26" t="str">
        <f t="shared" si="0"/>
        <v>Fr</v>
      </c>
      <c r="B37" s="27">
        <f>$C$5+28</f>
        <v>43309</v>
      </c>
      <c r="C37" s="13"/>
      <c r="D37" s="13"/>
      <c r="E37" s="13"/>
      <c r="F37" s="13"/>
      <c r="G37" s="28">
        <f t="shared" si="1"/>
        <v>0</v>
      </c>
      <c r="H37" s="41"/>
    </row>
    <row r="38" spans="1:8" ht="15.75" x14ac:dyDescent="0.25">
      <c r="A38" s="26" t="str">
        <f t="shared" si="0"/>
        <v>Sa</v>
      </c>
      <c r="B38" s="27">
        <f>$C$5+29</f>
        <v>43310</v>
      </c>
      <c r="C38" s="13"/>
      <c r="D38" s="13"/>
      <c r="E38" s="13"/>
      <c r="F38" s="13"/>
      <c r="G38" s="28">
        <f t="shared" si="1"/>
        <v>0</v>
      </c>
      <c r="H38" s="73"/>
    </row>
    <row r="39" spans="1:8" ht="15.75" x14ac:dyDescent="0.25">
      <c r="A39" s="26" t="str">
        <f t="shared" si="0"/>
        <v>So</v>
      </c>
      <c r="B39" s="27">
        <f>$C$5+30</f>
        <v>43311</v>
      </c>
      <c r="C39" s="13"/>
      <c r="D39" s="13"/>
      <c r="E39" s="13"/>
      <c r="F39" s="13"/>
      <c r="G39" s="43">
        <f t="shared" si="1"/>
        <v>0</v>
      </c>
      <c r="H39" s="41"/>
    </row>
    <row r="40" spans="1:8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8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8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8" ht="15.75" x14ac:dyDescent="0.25">
      <c r="A43" s="19"/>
      <c r="B43" s="94"/>
      <c r="C43" s="94"/>
      <c r="D43" s="94"/>
      <c r="E43" s="17"/>
      <c r="F43" s="72"/>
      <c r="G43" s="94"/>
      <c r="H43" s="94"/>
    </row>
    <row r="44" spans="1:8" ht="15.75" x14ac:dyDescent="0.25">
      <c r="A44" s="19"/>
      <c r="B44" s="93" t="s">
        <v>28</v>
      </c>
      <c r="C44" s="93"/>
      <c r="D44" s="93"/>
      <c r="E44" s="17"/>
      <c r="F44" s="92" t="s">
        <v>29</v>
      </c>
      <c r="G44" s="92"/>
      <c r="H44" s="92"/>
    </row>
    <row r="45" spans="1:8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8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8" x14ac:dyDescent="0.25">
      <c r="A47" s="40"/>
      <c r="B47" s="40"/>
      <c r="C47" s="40"/>
      <c r="D47" s="40"/>
      <c r="E47" s="40"/>
      <c r="F47" s="40"/>
      <c r="G47" s="40"/>
      <c r="H47" s="40"/>
    </row>
    <row r="48" spans="1:8" x14ac:dyDescent="0.25">
      <c r="A48" s="40"/>
      <c r="B48" s="40"/>
      <c r="C48" s="40"/>
      <c r="D48" s="40"/>
      <c r="E48" s="40"/>
      <c r="F48" s="40"/>
      <c r="G48" s="40"/>
      <c r="H48" s="40"/>
    </row>
    <row r="49" spans="1:8" x14ac:dyDescent="0.25">
      <c r="A49" s="40"/>
      <c r="B49" s="40"/>
      <c r="C49" s="40"/>
      <c r="D49" s="40"/>
      <c r="E49" s="40"/>
      <c r="F49" s="40"/>
      <c r="G49" s="40"/>
      <c r="H49" s="40"/>
    </row>
  </sheetData>
  <sheetProtection algorithmName="SHA-512" hashValue="MMxDtBWfw5gL0SJ5ciU8STqhvM5jL72eGUYLaMlv9FSZ7TeKegPheNwbjMjhmEOxMLbVy+Ges34Yo0z48ixuEg==" saltValue="K8VpoVagKFCKSPq/m1txbA==" spinCount="100000" sheet="1" objects="1" scenarios="1"/>
  <mergeCells count="16">
    <mergeCell ref="B46:F46"/>
    <mergeCell ref="C7:D7"/>
    <mergeCell ref="E7:F7"/>
    <mergeCell ref="A5:B5"/>
    <mergeCell ref="A3:B3"/>
    <mergeCell ref="A4:B4"/>
    <mergeCell ref="A1:H1"/>
    <mergeCell ref="C3:H3"/>
    <mergeCell ref="C4:H4"/>
    <mergeCell ref="C5:H5"/>
    <mergeCell ref="F44:H44"/>
    <mergeCell ref="B43:D43"/>
    <mergeCell ref="B44:D44"/>
    <mergeCell ref="G43:H43"/>
    <mergeCell ref="C41:D41"/>
    <mergeCell ref="E6:F6"/>
  </mergeCells>
  <conditionalFormatting sqref="A9:B39">
    <cfRule type="expression" dxfId="12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conditionalFormatting sqref="A9:A39">
    <cfRule type="containsText" dxfId="11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topLeftCell="A7" zoomScaleNormal="100" workbookViewId="0">
      <selection activeCell="C10" sqref="C10:F31"/>
    </sheetView>
  </sheetViews>
  <sheetFormatPr baseColWidth="10" defaultRowHeight="15" x14ac:dyDescent="0.25"/>
  <cols>
    <col min="1" max="1" width="8.28515625" style="8" bestFit="1" customWidth="1"/>
    <col min="2" max="2" width="11.5703125" style="8" bestFit="1" customWidth="1"/>
    <col min="3" max="6" width="8.7109375" style="8" customWidth="1"/>
    <col min="7" max="7" width="10" style="8" customWidth="1"/>
    <col min="8" max="8" width="13.7109375" style="8" customWidth="1"/>
    <col min="9" max="16384" width="11.42578125" style="8"/>
  </cols>
  <sheetData>
    <row r="1" spans="1:8" ht="23.25" x14ac:dyDescent="0.35">
      <c r="A1" s="79" t="s">
        <v>20</v>
      </c>
      <c r="B1" s="79"/>
      <c r="C1" s="79"/>
      <c r="D1" s="79"/>
      <c r="E1" s="79"/>
      <c r="F1" s="79"/>
      <c r="G1" s="79"/>
      <c r="H1" s="79"/>
    </row>
    <row r="3" spans="1:8" ht="15.75" x14ac:dyDescent="0.25">
      <c r="A3" s="89" t="s">
        <v>1</v>
      </c>
      <c r="B3" s="89"/>
      <c r="C3" s="80">
        <f>Stammdaten!B3</f>
        <v>0</v>
      </c>
      <c r="D3" s="81"/>
      <c r="E3" s="81"/>
      <c r="F3" s="81"/>
      <c r="G3" s="81"/>
      <c r="H3" s="82"/>
    </row>
    <row r="4" spans="1:8" ht="15.75" x14ac:dyDescent="0.25">
      <c r="A4" s="89" t="s">
        <v>26</v>
      </c>
      <c r="B4" s="89"/>
      <c r="C4" s="80">
        <f>Stammdaten!B4</f>
        <v>0</v>
      </c>
      <c r="D4" s="81"/>
      <c r="E4" s="81"/>
      <c r="F4" s="81"/>
      <c r="G4" s="81"/>
      <c r="H4" s="82"/>
    </row>
    <row r="5" spans="1:8" ht="15.75" x14ac:dyDescent="0.25">
      <c r="A5" s="89" t="s">
        <v>4</v>
      </c>
      <c r="B5" s="89"/>
      <c r="C5" s="83">
        <f>IF(Stammdaten!B5="","",DATE(Stammdaten!B5,MONTH(1)+7,DAY(1)))-1</f>
        <v>43312</v>
      </c>
      <c r="D5" s="84"/>
      <c r="E5" s="84"/>
      <c r="F5" s="84"/>
      <c r="G5" s="84"/>
      <c r="H5" s="85"/>
    </row>
    <row r="6" spans="1:8" ht="15.75" x14ac:dyDescent="0.25">
      <c r="A6" s="38"/>
      <c r="B6" s="38"/>
      <c r="C6" s="53"/>
      <c r="D6" s="53"/>
      <c r="E6" s="38"/>
      <c r="F6" s="38"/>
      <c r="G6" s="53"/>
      <c r="H6" s="53"/>
    </row>
    <row r="7" spans="1:8" ht="15.75" x14ac:dyDescent="0.25">
      <c r="A7" s="57" t="s">
        <v>6</v>
      </c>
      <c r="B7" s="58"/>
      <c r="C7" s="90" t="s">
        <v>25</v>
      </c>
      <c r="D7" s="91"/>
      <c r="E7" s="90" t="s">
        <v>7</v>
      </c>
      <c r="F7" s="91"/>
      <c r="G7" s="59" t="s">
        <v>10</v>
      </c>
      <c r="H7" s="59" t="s">
        <v>22</v>
      </c>
    </row>
    <row r="8" spans="1:8" ht="15.75" x14ac:dyDescent="0.25">
      <c r="A8" s="56">
        <f>C5</f>
        <v>43312</v>
      </c>
      <c r="B8" s="60"/>
      <c r="C8" s="61" t="s">
        <v>8</v>
      </c>
      <c r="D8" s="61" t="s">
        <v>9</v>
      </c>
      <c r="E8" s="61" t="s">
        <v>8</v>
      </c>
      <c r="F8" s="61" t="s">
        <v>9</v>
      </c>
      <c r="G8" s="41" t="s">
        <v>5</v>
      </c>
      <c r="H8" s="41"/>
    </row>
    <row r="9" spans="1:8" ht="15.75" x14ac:dyDescent="0.25">
      <c r="A9" s="26" t="str">
        <f t="shared" ref="A9:A39" si="0">TEXT(B9,"TTT")</f>
        <v>Mo</v>
      </c>
      <c r="B9" s="27">
        <f>$C$5</f>
        <v>43312</v>
      </c>
      <c r="C9" s="15"/>
      <c r="D9" s="15"/>
      <c r="E9" s="15"/>
      <c r="F9" s="15"/>
      <c r="G9" s="28">
        <f>D9-C9+F9-E9</f>
        <v>0</v>
      </c>
      <c r="H9" s="63"/>
    </row>
    <row r="10" spans="1:8" ht="15.75" customHeight="1" x14ac:dyDescent="0.25">
      <c r="A10" s="26" t="str">
        <f t="shared" si="0"/>
        <v>Di</v>
      </c>
      <c r="B10" s="27">
        <f>$C$5+1</f>
        <v>43313</v>
      </c>
      <c r="C10" s="15"/>
      <c r="D10" s="15"/>
      <c r="E10" s="15"/>
      <c r="F10" s="15"/>
      <c r="G10" s="28">
        <f t="shared" ref="G10:G39" si="1">D10-C10+F10-E10</f>
        <v>0</v>
      </c>
      <c r="H10" s="63"/>
    </row>
    <row r="11" spans="1:8" ht="15.75" x14ac:dyDescent="0.25">
      <c r="A11" s="26" t="str">
        <f t="shared" si="0"/>
        <v>Mi</v>
      </c>
      <c r="B11" s="27">
        <f>$C$5+2</f>
        <v>43314</v>
      </c>
      <c r="C11" s="15"/>
      <c r="D11" s="15"/>
      <c r="E11" s="13"/>
      <c r="F11" s="13"/>
      <c r="G11" s="28">
        <f t="shared" si="1"/>
        <v>0</v>
      </c>
      <c r="H11" s="41"/>
    </row>
    <row r="12" spans="1:8" ht="15.75" x14ac:dyDescent="0.25">
      <c r="A12" s="26" t="str">
        <f t="shared" si="0"/>
        <v>Do</v>
      </c>
      <c r="B12" s="27">
        <f>$C$5+3</f>
        <v>43315</v>
      </c>
      <c r="C12" s="15"/>
      <c r="D12" s="15"/>
      <c r="E12" s="13"/>
      <c r="F12" s="13"/>
      <c r="G12" s="28">
        <f t="shared" si="1"/>
        <v>0</v>
      </c>
      <c r="H12" s="41"/>
    </row>
    <row r="13" spans="1:8" ht="15.75" x14ac:dyDescent="0.25">
      <c r="A13" s="26" t="str">
        <f t="shared" si="0"/>
        <v>Fr</v>
      </c>
      <c r="B13" s="27">
        <f>$C$5+4</f>
        <v>43316</v>
      </c>
      <c r="C13" s="15"/>
      <c r="D13" s="15"/>
      <c r="E13" s="13"/>
      <c r="F13" s="13"/>
      <c r="G13" s="28">
        <f t="shared" si="1"/>
        <v>0</v>
      </c>
      <c r="H13" s="41"/>
    </row>
    <row r="14" spans="1:8" ht="15.75" x14ac:dyDescent="0.25">
      <c r="A14" s="26" t="str">
        <f t="shared" si="0"/>
        <v>Sa</v>
      </c>
      <c r="B14" s="27">
        <f>$C$5+5</f>
        <v>43317</v>
      </c>
      <c r="C14" s="15"/>
      <c r="D14" s="15"/>
      <c r="E14" s="13"/>
      <c r="F14" s="13"/>
      <c r="G14" s="28">
        <f t="shared" si="1"/>
        <v>0</v>
      </c>
      <c r="H14" s="41"/>
    </row>
    <row r="15" spans="1:8" ht="15.75" customHeight="1" x14ac:dyDescent="0.25">
      <c r="A15" s="26" t="str">
        <f t="shared" si="0"/>
        <v>So</v>
      </c>
      <c r="B15" s="27">
        <f>$C$5+6</f>
        <v>43318</v>
      </c>
      <c r="C15" s="15"/>
      <c r="D15" s="15"/>
      <c r="E15" s="13"/>
      <c r="F15" s="13"/>
      <c r="G15" s="28">
        <f t="shared" si="1"/>
        <v>0</v>
      </c>
      <c r="H15" s="41"/>
    </row>
    <row r="16" spans="1:8" ht="15.75" x14ac:dyDescent="0.25">
      <c r="A16" s="26" t="str">
        <f t="shared" si="0"/>
        <v>Mo</v>
      </c>
      <c r="B16" s="27">
        <f>$C$5+7</f>
        <v>43319</v>
      </c>
      <c r="C16" s="15"/>
      <c r="D16" s="15"/>
      <c r="E16" s="13"/>
      <c r="F16" s="13"/>
      <c r="G16" s="28">
        <f t="shared" si="1"/>
        <v>0</v>
      </c>
      <c r="H16" s="41"/>
    </row>
    <row r="17" spans="1:8" ht="15.75" x14ac:dyDescent="0.25">
      <c r="A17" s="26" t="str">
        <f t="shared" si="0"/>
        <v>Di</v>
      </c>
      <c r="B17" s="27">
        <f>$C$5+8</f>
        <v>43320</v>
      </c>
      <c r="C17" s="13"/>
      <c r="D17" s="13"/>
      <c r="E17" s="13"/>
      <c r="F17" s="13"/>
      <c r="G17" s="28">
        <f t="shared" si="1"/>
        <v>0</v>
      </c>
      <c r="H17" s="41"/>
    </row>
    <row r="18" spans="1:8" ht="15.75" x14ac:dyDescent="0.25">
      <c r="A18" s="26" t="str">
        <f t="shared" si="0"/>
        <v>Mi</v>
      </c>
      <c r="B18" s="27">
        <f>$C$5+9</f>
        <v>43321</v>
      </c>
      <c r="C18" s="13"/>
      <c r="D18" s="13"/>
      <c r="E18" s="15"/>
      <c r="F18" s="15"/>
      <c r="G18" s="28">
        <f t="shared" si="1"/>
        <v>0</v>
      </c>
      <c r="H18" s="41"/>
    </row>
    <row r="19" spans="1:8" ht="15.75" x14ac:dyDescent="0.25">
      <c r="A19" s="26" t="str">
        <f t="shared" si="0"/>
        <v>Do</v>
      </c>
      <c r="B19" s="27">
        <f>$C$5+10</f>
        <v>43322</v>
      </c>
      <c r="C19" s="13"/>
      <c r="D19" s="13"/>
      <c r="E19" s="15"/>
      <c r="F19" s="15"/>
      <c r="G19" s="28">
        <f t="shared" si="1"/>
        <v>0</v>
      </c>
      <c r="H19" s="41"/>
    </row>
    <row r="20" spans="1:8" ht="15.75" x14ac:dyDescent="0.25">
      <c r="A20" s="26" t="str">
        <f t="shared" si="0"/>
        <v>Fr</v>
      </c>
      <c r="B20" s="27">
        <f>$C$5+11</f>
        <v>43323</v>
      </c>
      <c r="C20" s="13"/>
      <c r="D20" s="13"/>
      <c r="E20" s="15"/>
      <c r="F20" s="15"/>
      <c r="G20" s="28">
        <f t="shared" si="1"/>
        <v>0</v>
      </c>
      <c r="H20" s="41"/>
    </row>
    <row r="21" spans="1:8" ht="15.75" x14ac:dyDescent="0.25">
      <c r="A21" s="26" t="str">
        <f t="shared" si="0"/>
        <v>Sa</v>
      </c>
      <c r="B21" s="27">
        <f>$C$5+12</f>
        <v>43324</v>
      </c>
      <c r="C21" s="13"/>
      <c r="D21" s="13"/>
      <c r="E21" s="15"/>
      <c r="F21" s="15"/>
      <c r="G21" s="28">
        <f t="shared" si="1"/>
        <v>0</v>
      </c>
      <c r="H21" s="41"/>
    </row>
    <row r="22" spans="1:8" ht="15.75" x14ac:dyDescent="0.25">
      <c r="A22" s="26" t="str">
        <f t="shared" si="0"/>
        <v>So</v>
      </c>
      <c r="B22" s="27">
        <f>$C$5+13</f>
        <v>43325</v>
      </c>
      <c r="C22" s="13"/>
      <c r="D22" s="13"/>
      <c r="E22" s="15"/>
      <c r="F22" s="15"/>
      <c r="G22" s="28">
        <f t="shared" si="1"/>
        <v>0</v>
      </c>
      <c r="H22" s="41"/>
    </row>
    <row r="23" spans="1:8" ht="15.75" x14ac:dyDescent="0.25">
      <c r="A23" s="26" t="str">
        <f t="shared" si="0"/>
        <v>Mo</v>
      </c>
      <c r="B23" s="50">
        <f>$C$5+14</f>
        <v>43326</v>
      </c>
      <c r="C23" s="13"/>
      <c r="D23" s="13"/>
      <c r="E23" s="15"/>
      <c r="F23" s="15"/>
      <c r="G23" s="28">
        <f t="shared" si="1"/>
        <v>0</v>
      </c>
      <c r="H23" s="41"/>
    </row>
    <row r="24" spans="1:8" ht="15.75" x14ac:dyDescent="0.25">
      <c r="A24" s="26" t="str">
        <f t="shared" si="0"/>
        <v>Di</v>
      </c>
      <c r="B24" s="27">
        <f>$C$5+15</f>
        <v>43327</v>
      </c>
      <c r="C24" s="13"/>
      <c r="D24" s="13"/>
      <c r="E24" s="15"/>
      <c r="F24" s="15"/>
      <c r="G24" s="28">
        <f t="shared" si="1"/>
        <v>0</v>
      </c>
      <c r="H24" s="41"/>
    </row>
    <row r="25" spans="1:8" ht="15.75" x14ac:dyDescent="0.25">
      <c r="A25" s="26" t="str">
        <f t="shared" si="0"/>
        <v>Mi</v>
      </c>
      <c r="B25" s="27">
        <f>$C$5+16</f>
        <v>43328</v>
      </c>
      <c r="C25" s="15"/>
      <c r="D25" s="15"/>
      <c r="E25" s="13"/>
      <c r="F25" s="13"/>
      <c r="G25" s="28">
        <f t="shared" si="1"/>
        <v>0</v>
      </c>
      <c r="H25" s="41"/>
    </row>
    <row r="26" spans="1:8" ht="15.75" x14ac:dyDescent="0.25">
      <c r="A26" s="26" t="str">
        <f t="shared" si="0"/>
        <v>Do</v>
      </c>
      <c r="B26" s="27">
        <f>$C$5+17</f>
        <v>43329</v>
      </c>
      <c r="C26" s="15"/>
      <c r="D26" s="15"/>
      <c r="E26" s="13"/>
      <c r="F26" s="13"/>
      <c r="G26" s="28">
        <f t="shared" si="1"/>
        <v>0</v>
      </c>
      <c r="H26" s="41"/>
    </row>
    <row r="27" spans="1:8" ht="15.75" x14ac:dyDescent="0.25">
      <c r="A27" s="26" t="str">
        <f t="shared" si="0"/>
        <v>Fr</v>
      </c>
      <c r="B27" s="27">
        <f>$C$5+18</f>
        <v>43330</v>
      </c>
      <c r="C27" s="15"/>
      <c r="D27" s="15"/>
      <c r="E27" s="13"/>
      <c r="F27" s="13"/>
      <c r="G27" s="28">
        <f t="shared" si="1"/>
        <v>0</v>
      </c>
      <c r="H27" s="41"/>
    </row>
    <row r="28" spans="1:8" ht="15.75" x14ac:dyDescent="0.25">
      <c r="A28" s="26" t="str">
        <f t="shared" si="0"/>
        <v>Sa</v>
      </c>
      <c r="B28" s="27">
        <f>$C$5+19</f>
        <v>43331</v>
      </c>
      <c r="C28" s="15"/>
      <c r="D28" s="15"/>
      <c r="E28" s="13"/>
      <c r="F28" s="13"/>
      <c r="G28" s="28">
        <f t="shared" si="1"/>
        <v>0</v>
      </c>
      <c r="H28" s="41"/>
    </row>
    <row r="29" spans="1:8" ht="15.75" x14ac:dyDescent="0.25">
      <c r="A29" s="26" t="str">
        <f t="shared" si="0"/>
        <v>So</v>
      </c>
      <c r="B29" s="27">
        <f>$C$5+20</f>
        <v>43332</v>
      </c>
      <c r="C29" s="15"/>
      <c r="D29" s="15"/>
      <c r="E29" s="13"/>
      <c r="F29" s="13"/>
      <c r="G29" s="28">
        <f t="shared" si="1"/>
        <v>0</v>
      </c>
      <c r="H29" s="41"/>
    </row>
    <row r="30" spans="1:8" ht="15.75" x14ac:dyDescent="0.25">
      <c r="A30" s="26" t="str">
        <f t="shared" si="0"/>
        <v>Mo</v>
      </c>
      <c r="B30" s="27">
        <f>$C$5+21</f>
        <v>43333</v>
      </c>
      <c r="C30" s="15"/>
      <c r="D30" s="15"/>
      <c r="E30" s="13"/>
      <c r="F30" s="13"/>
      <c r="G30" s="28">
        <f t="shared" si="1"/>
        <v>0</v>
      </c>
      <c r="H30" s="41"/>
    </row>
    <row r="31" spans="1:8" ht="15.75" x14ac:dyDescent="0.25">
      <c r="A31" s="26" t="str">
        <f t="shared" si="0"/>
        <v>Di</v>
      </c>
      <c r="B31" s="27">
        <f>$C$5+22</f>
        <v>43334</v>
      </c>
      <c r="C31" s="15"/>
      <c r="D31" s="15"/>
      <c r="E31" s="13"/>
      <c r="F31" s="13"/>
      <c r="G31" s="28">
        <f t="shared" si="1"/>
        <v>0</v>
      </c>
      <c r="H31" s="41"/>
    </row>
    <row r="32" spans="1:8" ht="15.75" x14ac:dyDescent="0.25">
      <c r="A32" s="26" t="str">
        <f t="shared" si="0"/>
        <v>Mi</v>
      </c>
      <c r="B32" s="27">
        <f>$C$5+23</f>
        <v>43335</v>
      </c>
      <c r="C32" s="13"/>
      <c r="D32" s="13"/>
      <c r="E32" s="13"/>
      <c r="F32" s="13"/>
      <c r="G32" s="28">
        <f t="shared" si="1"/>
        <v>0</v>
      </c>
      <c r="H32" s="41"/>
    </row>
    <row r="33" spans="1:9" ht="15.75" x14ac:dyDescent="0.25">
      <c r="A33" s="26" t="str">
        <f t="shared" si="0"/>
        <v>Do</v>
      </c>
      <c r="B33" s="27">
        <f>$C$5+24</f>
        <v>43336</v>
      </c>
      <c r="C33" s="13"/>
      <c r="D33" s="13"/>
      <c r="E33" s="13"/>
      <c r="F33" s="13"/>
      <c r="G33" s="28">
        <f t="shared" si="1"/>
        <v>0</v>
      </c>
      <c r="H33" s="41"/>
    </row>
    <row r="34" spans="1:9" ht="15.75" x14ac:dyDescent="0.25">
      <c r="A34" s="26" t="str">
        <f t="shared" si="0"/>
        <v>Fr</v>
      </c>
      <c r="B34" s="27">
        <f>$C$5+25</f>
        <v>43337</v>
      </c>
      <c r="C34" s="13"/>
      <c r="D34" s="13"/>
      <c r="E34" s="13"/>
      <c r="F34" s="13"/>
      <c r="G34" s="28">
        <f t="shared" si="1"/>
        <v>0</v>
      </c>
      <c r="H34" s="41"/>
    </row>
    <row r="35" spans="1:9" ht="15.75" x14ac:dyDescent="0.25">
      <c r="A35" s="26" t="str">
        <f t="shared" si="0"/>
        <v>Sa</v>
      </c>
      <c r="B35" s="27">
        <f>$C$5+26</f>
        <v>43338</v>
      </c>
      <c r="C35" s="13"/>
      <c r="D35" s="13"/>
      <c r="E35" s="13"/>
      <c r="F35" s="13"/>
      <c r="G35" s="28">
        <f t="shared" si="1"/>
        <v>0</v>
      </c>
      <c r="H35" s="41"/>
    </row>
    <row r="36" spans="1:9" ht="15.75" x14ac:dyDescent="0.25">
      <c r="A36" s="26" t="str">
        <f t="shared" si="0"/>
        <v>So</v>
      </c>
      <c r="B36" s="27">
        <f>$C$5+27</f>
        <v>43339</v>
      </c>
      <c r="C36" s="13"/>
      <c r="D36" s="13"/>
      <c r="E36" s="13"/>
      <c r="F36" s="13"/>
      <c r="G36" s="28">
        <f t="shared" si="1"/>
        <v>0</v>
      </c>
      <c r="H36" s="41"/>
    </row>
    <row r="37" spans="1:9" ht="15.75" x14ac:dyDescent="0.25">
      <c r="A37" s="26" t="str">
        <f t="shared" si="0"/>
        <v>Mo</v>
      </c>
      <c r="B37" s="27">
        <f>$C$5+28</f>
        <v>43340</v>
      </c>
      <c r="C37" s="13"/>
      <c r="D37" s="13"/>
      <c r="E37" s="13"/>
      <c r="F37" s="13"/>
      <c r="G37" s="28">
        <f t="shared" si="1"/>
        <v>0</v>
      </c>
      <c r="H37" s="41"/>
    </row>
    <row r="38" spans="1:9" ht="15.75" x14ac:dyDescent="0.25">
      <c r="A38" s="26" t="str">
        <f t="shared" si="0"/>
        <v>Di</v>
      </c>
      <c r="B38" s="27">
        <f>$C$5+29</f>
        <v>43341</v>
      </c>
      <c r="C38" s="13"/>
      <c r="D38" s="13"/>
      <c r="E38" s="13"/>
      <c r="F38" s="13"/>
      <c r="G38" s="28">
        <f t="shared" si="1"/>
        <v>0</v>
      </c>
      <c r="H38" s="73"/>
      <c r="I38" s="44"/>
    </row>
    <row r="39" spans="1:9" ht="15.75" x14ac:dyDescent="0.25">
      <c r="A39" s="26" t="str">
        <f t="shared" si="0"/>
        <v>Mi</v>
      </c>
      <c r="B39" s="27">
        <f>$C$5+30</f>
        <v>43342</v>
      </c>
      <c r="C39" s="13"/>
      <c r="D39" s="13"/>
      <c r="E39" s="13"/>
      <c r="F39" s="13"/>
      <c r="G39" s="43">
        <f t="shared" si="1"/>
        <v>0</v>
      </c>
      <c r="H39" s="41"/>
    </row>
    <row r="40" spans="1:9" ht="15.75" x14ac:dyDescent="0.25">
      <c r="A40" s="20"/>
      <c r="B40" s="21"/>
      <c r="C40" s="21"/>
      <c r="D40" s="21"/>
      <c r="E40" s="21"/>
      <c r="F40" s="21" t="s">
        <v>24</v>
      </c>
      <c r="G40" s="103">
        <f>SUM(G9:G39)</f>
        <v>0</v>
      </c>
      <c r="H40" s="22"/>
    </row>
    <row r="41" spans="1:9" ht="15.75" x14ac:dyDescent="0.25">
      <c r="A41" s="19"/>
      <c r="B41" s="69" t="s">
        <v>23</v>
      </c>
      <c r="C41" s="94"/>
      <c r="D41" s="94"/>
      <c r="E41" s="17"/>
      <c r="F41" s="69" t="s">
        <v>23</v>
      </c>
      <c r="G41" s="66"/>
      <c r="H41" s="70"/>
    </row>
    <row r="42" spans="1:9" ht="15.75" x14ac:dyDescent="0.25">
      <c r="A42" s="19"/>
      <c r="B42" s="29"/>
      <c r="C42" s="29"/>
      <c r="D42" s="29"/>
      <c r="E42" s="17"/>
      <c r="F42" s="17"/>
      <c r="G42" s="29"/>
      <c r="H42" s="29"/>
    </row>
    <row r="43" spans="1:9" ht="15.75" x14ac:dyDescent="0.25">
      <c r="A43" s="19"/>
      <c r="B43" s="92"/>
      <c r="C43" s="92"/>
      <c r="D43" s="92"/>
      <c r="E43" s="17"/>
      <c r="F43" s="72"/>
      <c r="G43" s="94"/>
      <c r="H43" s="94"/>
    </row>
    <row r="44" spans="1:9" ht="15.75" x14ac:dyDescent="0.25">
      <c r="A44" s="19"/>
      <c r="B44" s="93" t="s">
        <v>28</v>
      </c>
      <c r="C44" s="93"/>
      <c r="D44" s="93"/>
      <c r="E44" s="17"/>
      <c r="F44" s="74" t="s">
        <v>29</v>
      </c>
      <c r="H44" s="74"/>
    </row>
    <row r="45" spans="1:9" ht="15.75" x14ac:dyDescent="0.25">
      <c r="A45" s="19"/>
      <c r="B45" s="36"/>
      <c r="C45" s="19"/>
      <c r="D45" s="19"/>
      <c r="E45" s="19"/>
      <c r="F45" s="19"/>
      <c r="G45" s="37"/>
      <c r="H45" s="19"/>
    </row>
    <row r="46" spans="1:9" ht="15.75" x14ac:dyDescent="0.25">
      <c r="A46" s="19"/>
      <c r="B46" s="96"/>
      <c r="C46" s="96"/>
      <c r="D46" s="96"/>
      <c r="E46" s="96"/>
      <c r="F46" s="96"/>
      <c r="G46" s="37"/>
      <c r="H46" s="37"/>
    </row>
    <row r="47" spans="1:9" x14ac:dyDescent="0.25">
      <c r="A47" s="40"/>
      <c r="B47" s="40"/>
      <c r="C47" s="40"/>
      <c r="D47" s="40"/>
      <c r="E47" s="40"/>
      <c r="F47" s="40"/>
      <c r="G47" s="40"/>
      <c r="H47" s="40"/>
    </row>
    <row r="48" spans="1:9" x14ac:dyDescent="0.25">
      <c r="A48" s="40"/>
      <c r="B48" s="40"/>
      <c r="C48" s="40"/>
      <c r="D48" s="40"/>
      <c r="E48" s="40"/>
      <c r="F48" s="40"/>
      <c r="G48" s="40"/>
      <c r="H48" s="40"/>
    </row>
  </sheetData>
  <sheetProtection algorithmName="SHA-512" hashValue="saKH3xJeeB/0WtWUKjIEY1Cj+TK6x9LUyZtfDXg4CYtcVASXpAmgTa1TieiQ8bx1ukvDHrBdWv2CtRBftwDJag==" saltValue="AwqRWgyD7iiyy8nlNfVO6Q==" spinCount="100000" sheet="1" objects="1" scenarios="1"/>
  <mergeCells count="14">
    <mergeCell ref="B46:F46"/>
    <mergeCell ref="C7:D7"/>
    <mergeCell ref="E7:F7"/>
    <mergeCell ref="A5:B5"/>
    <mergeCell ref="A3:B3"/>
    <mergeCell ref="A4:B4"/>
    <mergeCell ref="A1:H1"/>
    <mergeCell ref="C3:H3"/>
    <mergeCell ref="C4:H4"/>
    <mergeCell ref="C5:H5"/>
    <mergeCell ref="B43:D43"/>
    <mergeCell ref="B44:D44"/>
    <mergeCell ref="G43:H43"/>
    <mergeCell ref="C41:D41"/>
  </mergeCells>
  <conditionalFormatting sqref="A9:B39">
    <cfRule type="expression" dxfId="10" priority="2">
      <formula>"Wochentag(B19;19)6"</formula>
    </cfRule>
  </conditionalFormatting>
  <conditionalFormatting sqref="B9:B39">
    <cfRule type="expression" priority="3">
      <formula>WEEKDAY($B9,2)&gt;=6</formula>
    </cfRule>
    <cfRule type="expression" priority="4">
      <formula>WEEKDAY($B$9)&gt;=6</formula>
    </cfRule>
  </conditionalFormatting>
  <conditionalFormatting sqref="A9:A39">
    <cfRule type="containsText" dxfId="9" priority="1" operator="containsText" text="s">
      <formula>NOT(ISERROR(SEARCH("s",A9)))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99db0460-e0b0-4fcd-84fc-daf5e6e127f9</BSO999929>
</file>

<file path=customXml/itemProps1.xml><?xml version="1.0" encoding="utf-8"?>
<ds:datastoreItem xmlns:ds="http://schemas.openxmlformats.org/officeDocument/2006/customXml" ds:itemID="{9FB03975-015E-418C-8631-E06F762EAA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Stammdaten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Quickner, Klaus</dc:creator>
  <cp:lastModifiedBy>Quickner, Klaus</cp:lastModifiedBy>
  <cp:lastPrinted>2021-05-31T20:54:25Z</cp:lastPrinted>
  <dcterms:created xsi:type="dcterms:W3CDTF">2021-05-05T12:32:17Z</dcterms:created>
  <dcterms:modified xsi:type="dcterms:W3CDTF">2021-07-23T07:22:41Z</dcterms:modified>
</cp:coreProperties>
</file>