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/>
  <mc:AlternateContent xmlns:mc="http://schemas.openxmlformats.org/markup-compatibility/2006">
    <mc:Choice Requires="x15">
      <x15ac:absPath xmlns:x15ac="http://schemas.microsoft.com/office/spreadsheetml/2010/11/ac" url="\\WIN05779.K1001483.cdcs.datev-cs.de\UserDirs\1001483U00034\Download\"/>
    </mc:Choice>
  </mc:AlternateContent>
  <xr:revisionPtr revIDLastSave="0" documentId="8_{28781D51-6C13-4FCC-9935-E5F295BA517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tammdaten" sheetId="1" r:id="rId1"/>
    <sheet name="Jänne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4" l="1"/>
  <c r="B9" i="7"/>
  <c r="G37" i="2"/>
  <c r="G39" i="14" l="1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37" i="5"/>
  <c r="G38" i="5"/>
  <c r="G39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40" i="9" l="1"/>
  <c r="G40" i="14"/>
  <c r="G39" i="13"/>
  <c r="G40" i="12"/>
  <c r="G39" i="11"/>
  <c r="G40" i="10"/>
  <c r="G39" i="8"/>
  <c r="G40" i="7"/>
  <c r="G39" i="6"/>
  <c r="G40" i="5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38" i="4" l="1"/>
  <c r="C5" i="14"/>
  <c r="C5" i="13"/>
  <c r="C5" i="12"/>
  <c r="C5" i="11"/>
  <c r="C5" i="10"/>
  <c r="C5" i="9"/>
  <c r="C5" i="8"/>
  <c r="C5" i="7"/>
  <c r="C5" i="6"/>
  <c r="C5" i="5"/>
  <c r="C5" i="4"/>
  <c r="C5" i="2"/>
  <c r="B39" i="2" l="1"/>
  <c r="B37" i="2"/>
  <c r="B36" i="4"/>
  <c r="A36" i="4" s="1"/>
  <c r="B30" i="4"/>
  <c r="A30" i="4" s="1"/>
  <c r="B27" i="4"/>
  <c r="A27" i="4" s="1"/>
  <c r="B24" i="4"/>
  <c r="A24" i="4" s="1"/>
  <c r="B21" i="4"/>
  <c r="A21" i="4" s="1"/>
  <c r="B18" i="4"/>
  <c r="A18" i="4" s="1"/>
  <c r="B15" i="4"/>
  <c r="A15" i="4" s="1"/>
  <c r="B9" i="4"/>
  <c r="A9" i="4" s="1"/>
  <c r="B11" i="4"/>
  <c r="A11" i="4" s="1"/>
  <c r="B35" i="4"/>
  <c r="A35" i="4" s="1"/>
  <c r="B23" i="4"/>
  <c r="A23" i="4" s="1"/>
  <c r="B28" i="4"/>
  <c r="A28" i="4" s="1"/>
  <c r="B16" i="4"/>
  <c r="A16" i="4" s="1"/>
  <c r="B13" i="4"/>
  <c r="A13" i="4" s="1"/>
  <c r="B10" i="4"/>
  <c r="A10" i="4" s="1"/>
  <c r="B31" i="4"/>
  <c r="A31" i="4" s="1"/>
  <c r="B33" i="4"/>
  <c r="A33" i="4" s="1"/>
  <c r="A8" i="4"/>
  <c r="B14" i="4"/>
  <c r="A14" i="4" s="1"/>
  <c r="B32" i="4"/>
  <c r="A32" i="4" s="1"/>
  <c r="B29" i="4"/>
  <c r="A29" i="4" s="1"/>
  <c r="B26" i="4"/>
  <c r="A26" i="4" s="1"/>
  <c r="B17" i="4"/>
  <c r="A17" i="4" s="1"/>
  <c r="B22" i="4"/>
  <c r="A22" i="4" s="1"/>
  <c r="B19" i="4"/>
  <c r="A19" i="4" s="1"/>
  <c r="B34" i="4"/>
  <c r="A34" i="4" s="1"/>
  <c r="B25" i="4"/>
  <c r="A25" i="4" s="1"/>
  <c r="B12" i="4"/>
  <c r="A12" i="4" s="1"/>
  <c r="B20" i="4"/>
  <c r="A20" i="4" s="1"/>
  <c r="B28" i="6"/>
  <c r="A28" i="6" s="1"/>
  <c r="B37" i="6"/>
  <c r="A37" i="6" s="1"/>
  <c r="B34" i="6"/>
  <c r="A34" i="6" s="1"/>
  <c r="B24" i="6"/>
  <c r="A24" i="6" s="1"/>
  <c r="B21" i="6"/>
  <c r="A21" i="6" s="1"/>
  <c r="B18" i="6"/>
  <c r="A18" i="6" s="1"/>
  <c r="B30" i="6"/>
  <c r="A30" i="6" s="1"/>
  <c r="B27" i="6"/>
  <c r="A27" i="6" s="1"/>
  <c r="B14" i="6"/>
  <c r="A14" i="6" s="1"/>
  <c r="B11" i="6"/>
  <c r="A11" i="6" s="1"/>
  <c r="B33" i="6"/>
  <c r="A33" i="6" s="1"/>
  <c r="B23" i="6"/>
  <c r="A23" i="6" s="1"/>
  <c r="B17" i="6"/>
  <c r="A17" i="6" s="1"/>
  <c r="B32" i="6"/>
  <c r="A32" i="6" s="1"/>
  <c r="B29" i="6"/>
  <c r="A29" i="6" s="1"/>
  <c r="B26" i="6"/>
  <c r="A26" i="6" s="1"/>
  <c r="B16" i="6"/>
  <c r="A16" i="6" s="1"/>
  <c r="B13" i="6"/>
  <c r="A13" i="6" s="1"/>
  <c r="B10" i="6"/>
  <c r="A10" i="6" s="1"/>
  <c r="B36" i="6"/>
  <c r="A36" i="6" s="1"/>
  <c r="B38" i="6"/>
  <c r="A38" i="6" s="1"/>
  <c r="B35" i="6"/>
  <c r="A35" i="6" s="1"/>
  <c r="B22" i="6"/>
  <c r="A22" i="6" s="1"/>
  <c r="B19" i="6"/>
  <c r="A19" i="6" s="1"/>
  <c r="A8" i="6"/>
  <c r="B20" i="6"/>
  <c r="A20" i="6" s="1"/>
  <c r="B31" i="6"/>
  <c r="A31" i="6" s="1"/>
  <c r="B25" i="6"/>
  <c r="A25" i="6" s="1"/>
  <c r="B15" i="6"/>
  <c r="A15" i="6" s="1"/>
  <c r="B9" i="6"/>
  <c r="A9" i="6" s="1"/>
  <c r="B12" i="6"/>
  <c r="A12" i="6" s="1"/>
  <c r="B32" i="7"/>
  <c r="A32" i="7" s="1"/>
  <c r="B29" i="7"/>
  <c r="A29" i="7" s="1"/>
  <c r="B26" i="7"/>
  <c r="A26" i="7" s="1"/>
  <c r="B16" i="7"/>
  <c r="A16" i="7" s="1"/>
  <c r="B13" i="7"/>
  <c r="A13" i="7" s="1"/>
  <c r="B10" i="7"/>
  <c r="A10" i="7" s="1"/>
  <c r="B38" i="7"/>
  <c r="A38" i="7" s="1"/>
  <c r="B22" i="7"/>
  <c r="A22" i="7" s="1"/>
  <c r="B35" i="7"/>
  <c r="A35" i="7" s="1"/>
  <c r="B31" i="7"/>
  <c r="A31" i="7" s="1"/>
  <c r="B25" i="7"/>
  <c r="A25" i="7" s="1"/>
  <c r="B19" i="7"/>
  <c r="A19" i="7" s="1"/>
  <c r="B15" i="7"/>
  <c r="A15" i="7" s="1"/>
  <c r="A9" i="7"/>
  <c r="B37" i="7"/>
  <c r="A37" i="7" s="1"/>
  <c r="B34" i="7"/>
  <c r="A34" i="7" s="1"/>
  <c r="B24" i="7"/>
  <c r="A24" i="7" s="1"/>
  <c r="B21" i="7"/>
  <c r="A21" i="7" s="1"/>
  <c r="B18" i="7"/>
  <c r="A18" i="7" s="1"/>
  <c r="B30" i="7"/>
  <c r="A30" i="7" s="1"/>
  <c r="B14" i="7"/>
  <c r="A14" i="7" s="1"/>
  <c r="B39" i="7"/>
  <c r="A39" i="7" s="1"/>
  <c r="B33" i="7"/>
  <c r="A33" i="7" s="1"/>
  <c r="B27" i="7"/>
  <c r="A27" i="7" s="1"/>
  <c r="B23" i="7"/>
  <c r="A23" i="7" s="1"/>
  <c r="B17" i="7"/>
  <c r="A17" i="7" s="1"/>
  <c r="B11" i="7"/>
  <c r="A11" i="7" s="1"/>
  <c r="B36" i="7"/>
  <c r="A36" i="7" s="1"/>
  <c r="B20" i="7"/>
  <c r="A20" i="7" s="1"/>
  <c r="B28" i="7"/>
  <c r="A28" i="7" s="1"/>
  <c r="B12" i="7"/>
  <c r="A12" i="7" s="1"/>
  <c r="A8" i="7"/>
  <c r="B32" i="8"/>
  <c r="A32" i="8" s="1"/>
  <c r="B29" i="8"/>
  <c r="A29" i="8" s="1"/>
  <c r="B16" i="8"/>
  <c r="A16" i="8" s="1"/>
  <c r="B13" i="8"/>
  <c r="A13" i="8" s="1"/>
  <c r="A8" i="8"/>
  <c r="B21" i="8"/>
  <c r="A21" i="8" s="1"/>
  <c r="B33" i="8"/>
  <c r="A33" i="8" s="1"/>
  <c r="B38" i="8"/>
  <c r="A38" i="8" s="1"/>
  <c r="B35" i="8"/>
  <c r="A35" i="8" s="1"/>
  <c r="B25" i="8"/>
  <c r="A25" i="8" s="1"/>
  <c r="B22" i="8"/>
  <c r="A22" i="8" s="1"/>
  <c r="B19" i="8"/>
  <c r="A19" i="8" s="1"/>
  <c r="B9" i="8"/>
  <c r="A9" i="8" s="1"/>
  <c r="B31" i="8"/>
  <c r="A31" i="8" s="1"/>
  <c r="B28" i="8"/>
  <c r="A28" i="8" s="1"/>
  <c r="B24" i="8"/>
  <c r="A24" i="8" s="1"/>
  <c r="B27" i="8"/>
  <c r="A27" i="8" s="1"/>
  <c r="B11" i="8"/>
  <c r="A11" i="8" s="1"/>
  <c r="B23" i="8"/>
  <c r="A23" i="8" s="1"/>
  <c r="B15" i="8"/>
  <c r="A15" i="8" s="1"/>
  <c r="B34" i="8"/>
  <c r="A34" i="8" s="1"/>
  <c r="B18" i="8"/>
  <c r="A18" i="8" s="1"/>
  <c r="B37" i="8"/>
  <c r="A37" i="8" s="1"/>
  <c r="B14" i="8"/>
  <c r="A14" i="8" s="1"/>
  <c r="B36" i="8"/>
  <c r="A36" i="8" s="1"/>
  <c r="B26" i="8"/>
  <c r="A26" i="8" s="1"/>
  <c r="B20" i="8"/>
  <c r="A20" i="8" s="1"/>
  <c r="B10" i="8"/>
  <c r="A10" i="8" s="1"/>
  <c r="B12" i="8"/>
  <c r="A12" i="8" s="1"/>
  <c r="B30" i="8"/>
  <c r="A30" i="8" s="1"/>
  <c r="B17" i="8"/>
  <c r="A17" i="8" s="1"/>
  <c r="B37" i="9"/>
  <c r="A37" i="9" s="1"/>
  <c r="B30" i="9"/>
  <c r="A30" i="9" s="1"/>
  <c r="B27" i="9"/>
  <c r="A27" i="9" s="1"/>
  <c r="B23" i="9"/>
  <c r="A23" i="9" s="1"/>
  <c r="B10" i="9"/>
  <c r="A10" i="9" s="1"/>
  <c r="B12" i="9"/>
  <c r="A12" i="9" s="1"/>
  <c r="B31" i="9"/>
  <c r="A31" i="9" s="1"/>
  <c r="B33" i="9"/>
  <c r="A33" i="9" s="1"/>
  <c r="B20" i="9"/>
  <c r="A20" i="9" s="1"/>
  <c r="B16" i="9"/>
  <c r="A16" i="9" s="1"/>
  <c r="B13" i="9"/>
  <c r="A13" i="9" s="1"/>
  <c r="B25" i="9"/>
  <c r="A25" i="9" s="1"/>
  <c r="B35" i="9"/>
  <c r="A35" i="9" s="1"/>
  <c r="B39" i="9"/>
  <c r="A39" i="9" s="1"/>
  <c r="B26" i="9"/>
  <c r="A26" i="9" s="1"/>
  <c r="B9" i="9"/>
  <c r="A9" i="9" s="1"/>
  <c r="A8" i="9"/>
  <c r="B38" i="9"/>
  <c r="A38" i="9" s="1"/>
  <c r="B36" i="9"/>
  <c r="A36" i="9" s="1"/>
  <c r="B32" i="9"/>
  <c r="A32" i="9" s="1"/>
  <c r="B29" i="9"/>
  <c r="A29" i="9" s="1"/>
  <c r="B22" i="9"/>
  <c r="A22" i="9" s="1"/>
  <c r="B19" i="9"/>
  <c r="A19" i="9" s="1"/>
  <c r="B15" i="9"/>
  <c r="A15" i="9" s="1"/>
  <c r="B28" i="9"/>
  <c r="A28" i="9" s="1"/>
  <c r="B24" i="9"/>
  <c r="A24" i="9" s="1"/>
  <c r="B21" i="9"/>
  <c r="A21" i="9" s="1"/>
  <c r="B14" i="9"/>
  <c r="A14" i="9" s="1"/>
  <c r="B11" i="9"/>
  <c r="A11" i="9" s="1"/>
  <c r="B18" i="9"/>
  <c r="A18" i="9" s="1"/>
  <c r="B34" i="9"/>
  <c r="A34" i="9" s="1"/>
  <c r="B17" i="9"/>
  <c r="A17" i="9" s="1"/>
  <c r="B34" i="10"/>
  <c r="A34" i="10" s="1"/>
  <c r="B31" i="10"/>
  <c r="A31" i="10" s="1"/>
  <c r="B25" i="10"/>
  <c r="A25" i="10" s="1"/>
  <c r="B16" i="10"/>
  <c r="A16" i="10" s="1"/>
  <c r="B14" i="10"/>
  <c r="A14" i="10" s="1"/>
  <c r="B21" i="10"/>
  <c r="A21" i="10" s="1"/>
  <c r="B12" i="10"/>
  <c r="A12" i="10" s="1"/>
  <c r="B11" i="10"/>
  <c r="A11" i="10" s="1"/>
  <c r="B36" i="10"/>
  <c r="A36" i="10" s="1"/>
  <c r="B30" i="10"/>
  <c r="A30" i="10" s="1"/>
  <c r="B27" i="10"/>
  <c r="A27" i="10" s="1"/>
  <c r="B18" i="10"/>
  <c r="A18" i="10" s="1"/>
  <c r="B15" i="10"/>
  <c r="A15" i="10" s="1"/>
  <c r="B9" i="10"/>
  <c r="A9" i="10" s="1"/>
  <c r="B20" i="10"/>
  <c r="A20" i="10" s="1"/>
  <c r="B32" i="10"/>
  <c r="A32" i="10" s="1"/>
  <c r="B13" i="10"/>
  <c r="A13" i="10" s="1"/>
  <c r="B39" i="10"/>
  <c r="A39" i="10" s="1"/>
  <c r="B33" i="10"/>
  <c r="A33" i="10" s="1"/>
  <c r="B24" i="10"/>
  <c r="A24" i="10" s="1"/>
  <c r="A8" i="10"/>
  <c r="B38" i="10"/>
  <c r="A38" i="10" s="1"/>
  <c r="B35" i="10"/>
  <c r="A35" i="10" s="1"/>
  <c r="B26" i="10"/>
  <c r="A26" i="10" s="1"/>
  <c r="B23" i="10"/>
  <c r="A23" i="10" s="1"/>
  <c r="B17" i="10"/>
  <c r="A17" i="10" s="1"/>
  <c r="B37" i="10"/>
  <c r="A37" i="10" s="1"/>
  <c r="B28" i="10"/>
  <c r="A28" i="10" s="1"/>
  <c r="B22" i="10"/>
  <c r="A22" i="10" s="1"/>
  <c r="B19" i="10"/>
  <c r="A19" i="10" s="1"/>
  <c r="B10" i="10"/>
  <c r="A10" i="10" s="1"/>
  <c r="B29" i="10"/>
  <c r="A29" i="10" s="1"/>
  <c r="B37" i="11"/>
  <c r="A37" i="11" s="1"/>
  <c r="B34" i="11"/>
  <c r="A34" i="11" s="1"/>
  <c r="B28" i="11"/>
  <c r="A28" i="11" s="1"/>
  <c r="B38" i="11"/>
  <c r="A38" i="11" s="1"/>
  <c r="B19" i="11"/>
  <c r="A19" i="11" s="1"/>
  <c r="B15" i="11"/>
  <c r="A15" i="11" s="1"/>
  <c r="B9" i="11"/>
  <c r="A9" i="11" s="1"/>
  <c r="B16" i="11"/>
  <c r="A16" i="11" s="1"/>
  <c r="B33" i="11"/>
  <c r="A33" i="11" s="1"/>
  <c r="B30" i="11"/>
  <c r="A30" i="11" s="1"/>
  <c r="B27" i="11"/>
  <c r="A27" i="11" s="1"/>
  <c r="B24" i="11"/>
  <c r="A24" i="11" s="1"/>
  <c r="B21" i="11"/>
  <c r="A21" i="11" s="1"/>
  <c r="B18" i="11"/>
  <c r="A18" i="11" s="1"/>
  <c r="B12" i="11"/>
  <c r="A12" i="11" s="1"/>
  <c r="B29" i="11"/>
  <c r="A29" i="11" s="1"/>
  <c r="B20" i="11"/>
  <c r="A20" i="11" s="1"/>
  <c r="B31" i="11"/>
  <c r="A31" i="11" s="1"/>
  <c r="B13" i="11"/>
  <c r="A13" i="11" s="1"/>
  <c r="B36" i="11"/>
  <c r="A36" i="11" s="1"/>
  <c r="A8" i="11"/>
  <c r="B35" i="11"/>
  <c r="A35" i="11" s="1"/>
  <c r="B26" i="11"/>
  <c r="A26" i="11" s="1"/>
  <c r="B25" i="11"/>
  <c r="A25" i="11" s="1"/>
  <c r="B10" i="11"/>
  <c r="A10" i="11" s="1"/>
  <c r="B23" i="11"/>
  <c r="A23" i="11" s="1"/>
  <c r="B17" i="11"/>
  <c r="A17" i="11" s="1"/>
  <c r="B14" i="11"/>
  <c r="A14" i="11" s="1"/>
  <c r="B11" i="11"/>
  <c r="A11" i="11" s="1"/>
  <c r="B32" i="11"/>
  <c r="A32" i="11" s="1"/>
  <c r="B22" i="11"/>
  <c r="A22" i="11" s="1"/>
  <c r="B29" i="12"/>
  <c r="A29" i="12" s="1"/>
  <c r="B23" i="12"/>
  <c r="A23" i="12" s="1"/>
  <c r="B20" i="12"/>
  <c r="A20" i="12" s="1"/>
  <c r="B17" i="12"/>
  <c r="A17" i="12" s="1"/>
  <c r="B14" i="12"/>
  <c r="A14" i="12" s="1"/>
  <c r="B11" i="12"/>
  <c r="A11" i="12" s="1"/>
  <c r="B9" i="12"/>
  <c r="A9" i="12" s="1"/>
  <c r="B38" i="12"/>
  <c r="A38" i="12" s="1"/>
  <c r="B35" i="12"/>
  <c r="A35" i="12" s="1"/>
  <c r="B32" i="12"/>
  <c r="A32" i="12" s="1"/>
  <c r="B26" i="12"/>
  <c r="A26" i="12" s="1"/>
  <c r="B13" i="12"/>
  <c r="A13" i="12" s="1"/>
  <c r="B15" i="12"/>
  <c r="A15" i="12" s="1"/>
  <c r="B37" i="12"/>
  <c r="A37" i="12" s="1"/>
  <c r="B31" i="12"/>
  <c r="A31" i="12" s="1"/>
  <c r="B28" i="12"/>
  <c r="A28" i="12" s="1"/>
  <c r="B25" i="12"/>
  <c r="A25" i="12" s="1"/>
  <c r="B22" i="12"/>
  <c r="A22" i="12" s="1"/>
  <c r="B19" i="12"/>
  <c r="A19" i="12" s="1"/>
  <c r="B16" i="12"/>
  <c r="A16" i="12" s="1"/>
  <c r="B10" i="12"/>
  <c r="A10" i="12" s="1"/>
  <c r="B34" i="12"/>
  <c r="A34" i="12" s="1"/>
  <c r="B21" i="12"/>
  <c r="A21" i="12" s="1"/>
  <c r="B39" i="12"/>
  <c r="A39" i="12" s="1"/>
  <c r="B36" i="12"/>
  <c r="A36" i="12" s="1"/>
  <c r="B33" i="12"/>
  <c r="A33" i="12" s="1"/>
  <c r="B30" i="12"/>
  <c r="A30" i="12" s="1"/>
  <c r="B27" i="12"/>
  <c r="A27" i="12" s="1"/>
  <c r="B24" i="12"/>
  <c r="A24" i="12" s="1"/>
  <c r="B18" i="12"/>
  <c r="A18" i="12" s="1"/>
  <c r="A8" i="12"/>
  <c r="B12" i="12"/>
  <c r="A12" i="12" s="1"/>
  <c r="B35" i="13"/>
  <c r="A35" i="13" s="1"/>
  <c r="B32" i="13"/>
  <c r="A32" i="13" s="1"/>
  <c r="B26" i="13"/>
  <c r="A26" i="13" s="1"/>
  <c r="B34" i="13"/>
  <c r="A34" i="13" s="1"/>
  <c r="B14" i="13"/>
  <c r="A14" i="13" s="1"/>
  <c r="B23" i="13"/>
  <c r="A23" i="13" s="1"/>
  <c r="B22" i="13"/>
  <c r="A22" i="13" s="1"/>
  <c r="B13" i="13"/>
  <c r="A13" i="13" s="1"/>
  <c r="A8" i="13"/>
  <c r="B20" i="13"/>
  <c r="A20" i="13" s="1"/>
  <c r="B37" i="13"/>
  <c r="A37" i="13" s="1"/>
  <c r="B31" i="13"/>
  <c r="A31" i="13" s="1"/>
  <c r="B28" i="13"/>
  <c r="A28" i="13" s="1"/>
  <c r="B25" i="13"/>
  <c r="A25" i="13" s="1"/>
  <c r="B19" i="13"/>
  <c r="A19" i="13" s="1"/>
  <c r="B16" i="13"/>
  <c r="A16" i="13" s="1"/>
  <c r="B10" i="13"/>
  <c r="A10" i="13" s="1"/>
  <c r="B29" i="13"/>
  <c r="A29" i="13" s="1"/>
  <c r="B11" i="13"/>
  <c r="A11" i="13" s="1"/>
  <c r="B30" i="13"/>
  <c r="A30" i="13" s="1"/>
  <c r="B21" i="13"/>
  <c r="A21" i="13" s="1"/>
  <c r="B15" i="13"/>
  <c r="A15" i="13" s="1"/>
  <c r="B12" i="13"/>
  <c r="A12" i="13" s="1"/>
  <c r="B9" i="13"/>
  <c r="A9" i="13" s="1"/>
  <c r="B36" i="13"/>
  <c r="A36" i="13" s="1"/>
  <c r="B33" i="13"/>
  <c r="A33" i="13" s="1"/>
  <c r="B27" i="13"/>
  <c r="A27" i="13" s="1"/>
  <c r="B24" i="13"/>
  <c r="A24" i="13" s="1"/>
  <c r="B18" i="13"/>
  <c r="A18" i="13" s="1"/>
  <c r="B38" i="13"/>
  <c r="A38" i="13" s="1"/>
  <c r="B17" i="13"/>
  <c r="A17" i="13" s="1"/>
  <c r="B33" i="14"/>
  <c r="A33" i="14" s="1"/>
  <c r="B30" i="14"/>
  <c r="A30" i="14" s="1"/>
  <c r="B17" i="14"/>
  <c r="A17" i="14" s="1"/>
  <c r="B14" i="14"/>
  <c r="A14" i="14" s="1"/>
  <c r="B39" i="14"/>
  <c r="A39" i="14" s="1"/>
  <c r="B36" i="14"/>
  <c r="A36" i="14" s="1"/>
  <c r="B23" i="14"/>
  <c r="A23" i="14" s="1"/>
  <c r="B20" i="14"/>
  <c r="A20" i="14" s="1"/>
  <c r="B28" i="14"/>
  <c r="A28" i="14" s="1"/>
  <c r="B15" i="14"/>
  <c r="A15" i="14" s="1"/>
  <c r="B37" i="14"/>
  <c r="A37" i="14" s="1"/>
  <c r="B21" i="14"/>
  <c r="A21" i="14" s="1"/>
  <c r="B27" i="14"/>
  <c r="A27" i="14" s="1"/>
  <c r="B24" i="14"/>
  <c r="A24" i="14" s="1"/>
  <c r="B29" i="14"/>
  <c r="A29" i="14" s="1"/>
  <c r="B26" i="14"/>
  <c r="A26" i="14" s="1"/>
  <c r="B13" i="14"/>
  <c r="A13" i="14" s="1"/>
  <c r="B10" i="14"/>
  <c r="A10" i="14" s="1"/>
  <c r="B31" i="14"/>
  <c r="A31" i="14" s="1"/>
  <c r="B35" i="14"/>
  <c r="A35" i="14" s="1"/>
  <c r="B32" i="14"/>
  <c r="A32" i="14" s="1"/>
  <c r="B19" i="14"/>
  <c r="A19" i="14" s="1"/>
  <c r="B16" i="14"/>
  <c r="A16" i="14" s="1"/>
  <c r="B38" i="14"/>
  <c r="A38" i="14" s="1"/>
  <c r="B25" i="14"/>
  <c r="A25" i="14" s="1"/>
  <c r="B22" i="14"/>
  <c r="A22" i="14" s="1"/>
  <c r="B9" i="14"/>
  <c r="A9" i="14" s="1"/>
  <c r="B12" i="14"/>
  <c r="A12" i="14" s="1"/>
  <c r="B34" i="14"/>
  <c r="A34" i="14" s="1"/>
  <c r="B18" i="14"/>
  <c r="A18" i="14" s="1"/>
  <c r="A8" i="14"/>
  <c r="B11" i="14"/>
  <c r="A11" i="14" s="1"/>
  <c r="B37" i="5"/>
  <c r="A37" i="5" s="1"/>
  <c r="B27" i="5"/>
  <c r="A27" i="5" s="1"/>
  <c r="B24" i="5"/>
  <c r="A24" i="5" s="1"/>
  <c r="B21" i="5"/>
  <c r="A21" i="5" s="1"/>
  <c r="B11" i="5"/>
  <c r="A11" i="5" s="1"/>
  <c r="B29" i="5"/>
  <c r="A29" i="5" s="1"/>
  <c r="B16" i="5"/>
  <c r="A16" i="5" s="1"/>
  <c r="B39" i="5"/>
  <c r="A39" i="5" s="1"/>
  <c r="B38" i="5"/>
  <c r="A38" i="5" s="1"/>
  <c r="B18" i="5"/>
  <c r="A18" i="5" s="1"/>
  <c r="B33" i="5"/>
  <c r="A33" i="5" s="1"/>
  <c r="B17" i="5"/>
  <c r="A17" i="5" s="1"/>
  <c r="B36" i="5"/>
  <c r="A36" i="5" s="1"/>
  <c r="B30" i="5"/>
  <c r="A30" i="5" s="1"/>
  <c r="B20" i="5"/>
  <c r="A20" i="5" s="1"/>
  <c r="B14" i="5"/>
  <c r="A14" i="5" s="1"/>
  <c r="B35" i="5"/>
  <c r="A35" i="5" s="1"/>
  <c r="B19" i="5"/>
  <c r="A19" i="5" s="1"/>
  <c r="B12" i="5"/>
  <c r="A12" i="5" s="1"/>
  <c r="B31" i="5"/>
  <c r="A31" i="5" s="1"/>
  <c r="A8" i="5"/>
  <c r="B26" i="5"/>
  <c r="A26" i="5" s="1"/>
  <c r="B23" i="5"/>
  <c r="A23" i="5" s="1"/>
  <c r="B10" i="5"/>
  <c r="A10" i="5" s="1"/>
  <c r="B32" i="5"/>
  <c r="A32" i="5" s="1"/>
  <c r="B13" i="5"/>
  <c r="A13" i="5" s="1"/>
  <c r="B25" i="5"/>
  <c r="A25" i="5" s="1"/>
  <c r="B9" i="5"/>
  <c r="A9" i="5" s="1"/>
  <c r="B22" i="5"/>
  <c r="A22" i="5" s="1"/>
  <c r="B34" i="5"/>
  <c r="A34" i="5" s="1"/>
  <c r="B15" i="5"/>
  <c r="A15" i="5" s="1"/>
  <c r="B28" i="5"/>
  <c r="A28" i="5" s="1"/>
  <c r="B24" i="2"/>
  <c r="A24" i="2" s="1"/>
  <c r="B33" i="2"/>
  <c r="A33" i="2" s="1"/>
  <c r="B18" i="2"/>
  <c r="A18" i="2" s="1"/>
  <c r="B15" i="2"/>
  <c r="A15" i="2" s="1"/>
  <c r="B23" i="2"/>
  <c r="A23" i="2" s="1"/>
  <c r="B31" i="2"/>
  <c r="A31" i="2" s="1"/>
  <c r="B11" i="2"/>
  <c r="A11" i="2" s="1"/>
  <c r="B19" i="2"/>
  <c r="A19" i="2" s="1"/>
  <c r="B27" i="2"/>
  <c r="A27" i="2" s="1"/>
  <c r="B35" i="2"/>
  <c r="A35" i="2" s="1"/>
  <c r="B16" i="2"/>
  <c r="A16" i="2" s="1"/>
  <c r="B25" i="2"/>
  <c r="A25" i="2" s="1"/>
  <c r="B26" i="2"/>
  <c r="A26" i="2" s="1"/>
  <c r="B12" i="2"/>
  <c r="A12" i="2" s="1"/>
  <c r="B20" i="2"/>
  <c r="A20" i="2" s="1"/>
  <c r="B28" i="2"/>
  <c r="A28" i="2" s="1"/>
  <c r="B36" i="2"/>
  <c r="B10" i="2"/>
  <c r="A10" i="2" s="1"/>
  <c r="B13" i="2"/>
  <c r="A13" i="2" s="1"/>
  <c r="B21" i="2"/>
  <c r="A21" i="2" s="1"/>
  <c r="B29" i="2"/>
  <c r="A29" i="2" s="1"/>
  <c r="B38" i="2"/>
  <c r="A38" i="2" s="1"/>
  <c r="B32" i="2"/>
  <c r="A32" i="2" s="1"/>
  <c r="B17" i="2"/>
  <c r="A17" i="2" s="1"/>
  <c r="B34" i="2"/>
  <c r="A34" i="2" s="1"/>
  <c r="B14" i="2"/>
  <c r="A14" i="2" s="1"/>
  <c r="B22" i="2"/>
  <c r="A22" i="2" s="1"/>
  <c r="B30" i="2"/>
  <c r="A30" i="2" s="1"/>
  <c r="A36" i="2"/>
  <c r="A39" i="2"/>
  <c r="B9" i="2"/>
  <c r="A9" i="2" s="1"/>
  <c r="C4" i="14"/>
  <c r="C3" i="14"/>
  <c r="C4" i="13"/>
  <c r="C3" i="13"/>
  <c r="C4" i="12"/>
  <c r="C3" i="12"/>
  <c r="C4" i="11"/>
  <c r="C3" i="11"/>
  <c r="C4" i="10"/>
  <c r="C3" i="10"/>
  <c r="C4" i="9"/>
  <c r="C3" i="9"/>
  <c r="C4" i="8"/>
  <c r="C3" i="8"/>
  <c r="C4" i="7"/>
  <c r="C3" i="7"/>
  <c r="C4" i="6"/>
  <c r="C3" i="6"/>
  <c r="C4" i="5"/>
  <c r="C3" i="5"/>
  <c r="C4" i="4"/>
  <c r="C3" i="4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39" i="2"/>
  <c r="G9" i="2"/>
  <c r="A8" i="2"/>
  <c r="C4" i="2"/>
  <c r="C3" i="2"/>
  <c r="G40" i="2" l="1"/>
</calcChain>
</file>

<file path=xl/sharedStrings.xml><?xml version="1.0" encoding="utf-8"?>
<sst xmlns="http://schemas.openxmlformats.org/spreadsheetml/2006/main" count="234" uniqueCount="31">
  <si>
    <t>Zeitaufzeichnungen</t>
  </si>
  <si>
    <t>Firma</t>
  </si>
  <si>
    <t>Jahr</t>
  </si>
  <si>
    <t xml:space="preserve">Stundenaufzeichnungen Jänner </t>
  </si>
  <si>
    <t>Monat</t>
  </si>
  <si>
    <t>Stunden</t>
  </si>
  <si>
    <t>Datum</t>
  </si>
  <si>
    <t>nachmittags</t>
  </si>
  <si>
    <t>von</t>
  </si>
  <si>
    <t>bis</t>
  </si>
  <si>
    <t>Istzeit</t>
  </si>
  <si>
    <t>Stundenaufzeichnungen Februar</t>
  </si>
  <si>
    <t>Stundenaufzeichnungen Juni</t>
  </si>
  <si>
    <t>Stundenaufzeichnungen Mai</t>
  </si>
  <si>
    <t xml:space="preserve">Stundenaufzeichnungen April </t>
  </si>
  <si>
    <t>Stundenaufzeichnungen März</t>
  </si>
  <si>
    <t xml:space="preserve">Stundenaufzeichnungen Dezember </t>
  </si>
  <si>
    <t>Stundenaufzeichnungen November</t>
  </si>
  <si>
    <t>Stundenaufzeichnungen Oktober</t>
  </si>
  <si>
    <t>Stundenaufzeichnungen September</t>
  </si>
  <si>
    <t>Stundenaufzeichnungen August</t>
  </si>
  <si>
    <t>Stundenaufzeichnungen Juli</t>
  </si>
  <si>
    <t>Notitz</t>
  </si>
  <si>
    <t>Datum:</t>
  </si>
  <si>
    <t>Summe:</t>
  </si>
  <si>
    <t>vormittags</t>
  </si>
  <si>
    <t>Dienstnehmer*in</t>
  </si>
  <si>
    <t>Sa</t>
  </si>
  <si>
    <t>Unterschrift Arbeitnehmer*in</t>
  </si>
  <si>
    <t>Unterschrift Arbeitgeber*in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</si>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</sst>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mmm/\ yy;@"/>
    <numFmt numFmtId="165" formatCode="[hh]:mm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A24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20" fontId="5" fillId="0" borderId="1" xfId="0" applyNumberFormat="1" applyFont="1" applyBorder="1" applyProtection="1">
      <protection locked="0"/>
    </xf>
    <xf numFmtId="20" fontId="5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20" fontId="5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" xfId="0" applyFont="1" applyBorder="1"/>
    <xf numFmtId="14" fontId="5" fillId="0" borderId="1" xfId="0" applyNumberFormat="1" applyFont="1" applyBorder="1"/>
    <xf numFmtId="20" fontId="5" fillId="0" borderId="1" xfId="0" applyNumberFormat="1" applyFont="1" applyBorder="1"/>
    <xf numFmtId="0" fontId="5" fillId="2" borderId="4" xfId="0" applyFont="1" applyFill="1" applyBorder="1" applyProtection="1">
      <protection locked="0"/>
    </xf>
    <xf numFmtId="20" fontId="5" fillId="2" borderId="4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14" fontId="5" fillId="0" borderId="6" xfId="0" applyNumberFormat="1" applyFont="1" applyBorder="1" applyProtection="1">
      <protection locked="0"/>
    </xf>
    <xf numFmtId="20" fontId="5" fillId="0" borderId="6" xfId="0" applyNumberFormat="1" applyFont="1" applyBorder="1" applyProtection="1">
      <protection locked="0"/>
    </xf>
    <xf numFmtId="14" fontId="5" fillId="0" borderId="0" xfId="0" applyNumberFormat="1" applyFont="1" applyProtection="1">
      <protection locked="0"/>
    </xf>
    <xf numFmtId="20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/>
    <xf numFmtId="20" fontId="5" fillId="0" borderId="2" xfId="0" applyNumberFormat="1" applyFont="1" applyBorder="1"/>
    <xf numFmtId="0" fontId="0" fillId="0" borderId="0" xfId="0" applyAlignment="1" applyProtection="1">
      <alignment horizontal="center"/>
      <protection locked="0"/>
    </xf>
    <xf numFmtId="16" fontId="0" fillId="0" borderId="0" xfId="0" applyNumberFormat="1"/>
    <xf numFmtId="0" fontId="5" fillId="2" borderId="1" xfId="0" applyFont="1" applyFill="1" applyBorder="1"/>
    <xf numFmtId="14" fontId="5" fillId="3" borderId="1" xfId="0" applyNumberFormat="1" applyFont="1" applyFill="1" applyBorder="1"/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20" fontId="5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165" fontId="5" fillId="2" borderId="1" xfId="0" applyNumberFormat="1" applyFont="1" applyFill="1" applyBorder="1"/>
    <xf numFmtId="165" fontId="5" fillId="2" borderId="4" xfId="0" applyNumberFormat="1" applyFont="1" applyFill="1" applyBorder="1"/>
    <xf numFmtId="165" fontId="5" fillId="0" borderId="1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14" fontId="5" fillId="4" borderId="1" xfId="0" applyNumberFormat="1" applyFont="1" applyFill="1" applyBorder="1"/>
    <xf numFmtId="14" fontId="5" fillId="5" borderId="1" xfId="0" applyNumberFormat="1" applyFont="1" applyFill="1" applyBorder="1"/>
    <xf numFmtId="14" fontId="5" fillId="0" borderId="1" xfId="0" applyNumberFormat="1" applyFont="1" applyFill="1" applyBorder="1"/>
    <xf numFmtId="0" fontId="6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Protection="1">
      <protection locked="0"/>
    </xf>
  </cellXfs>
  <cellStyles count="1">
    <cellStyle name="Standard" xfId="0" builtinId="0"/>
  </cellStyles>
  <dxfs count="37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00FF"/>
        </patternFill>
      </fill>
    </dxf>
    <dxf>
      <fill>
        <patternFill>
          <bgColor rgb="FF6600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00FF"/>
        </patternFill>
      </fill>
    </dxf>
    <dxf>
      <fill>
        <patternFill>
          <bgColor rgb="FF9933FF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A24FC"/>
      <color rgb="FF9933FF"/>
      <color rgb="FF9900FF"/>
      <color rgb="FF6600FF"/>
      <color rgb="FF9999FF"/>
      <color rgb="FF6600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view="pageLayout" topLeftCell="A3" zoomScaleNormal="100" workbookViewId="0">
      <selection activeCell="F21" sqref="F21"/>
    </sheetView>
  </sheetViews>
  <sheetFormatPr baseColWidth="10" defaultRowHeight="15" x14ac:dyDescent="0.25"/>
  <cols>
    <col min="1" max="1" width="22.85546875" bestFit="1" customWidth="1"/>
    <col min="2" max="2" width="18.5703125" bestFit="1" customWidth="1"/>
  </cols>
  <sheetData>
    <row r="1" spans="1:5" ht="26.25" x14ac:dyDescent="0.4">
      <c r="A1" s="60" t="s">
        <v>0</v>
      </c>
      <c r="B1" s="60"/>
      <c r="C1" s="60"/>
      <c r="D1" s="60"/>
      <c r="E1" s="60"/>
    </row>
    <row r="3" spans="1:5" ht="21" x14ac:dyDescent="0.35">
      <c r="A3" s="1" t="s">
        <v>1</v>
      </c>
      <c r="B3" s="61"/>
      <c r="C3" s="62"/>
      <c r="D3" s="62"/>
      <c r="E3" s="63"/>
    </row>
    <row r="4" spans="1:5" ht="21" x14ac:dyDescent="0.35">
      <c r="A4" s="1" t="s">
        <v>26</v>
      </c>
      <c r="B4" s="61"/>
      <c r="C4" s="62"/>
      <c r="D4" s="62"/>
      <c r="E4" s="63"/>
    </row>
    <row r="5" spans="1:5" ht="21" x14ac:dyDescent="0.35">
      <c r="A5" s="1" t="s">
        <v>2</v>
      </c>
      <c r="B5" s="61">
        <v>2024</v>
      </c>
      <c r="C5" s="62"/>
      <c r="D5" s="62"/>
      <c r="E5" s="63"/>
    </row>
    <row r="7" spans="1:5" ht="18.75" x14ac:dyDescent="0.3">
      <c r="D7" s="3"/>
    </row>
    <row r="8" spans="1:5" ht="18.75" x14ac:dyDescent="0.3">
      <c r="A8" s="2"/>
      <c r="B8" s="2"/>
      <c r="C8" s="2"/>
      <c r="D8" s="4"/>
    </row>
    <row r="10" spans="1:5" ht="18.75" x14ac:dyDescent="0.3">
      <c r="C10" s="33"/>
      <c r="D10" s="2"/>
    </row>
    <row r="11" spans="1:5" ht="18.75" x14ac:dyDescent="0.3">
      <c r="A11" s="2"/>
      <c r="C11" s="33"/>
      <c r="D11" s="5"/>
    </row>
    <row r="12" spans="1:5" x14ac:dyDescent="0.25">
      <c r="C12" s="33"/>
    </row>
    <row r="13" spans="1:5" x14ac:dyDescent="0.25">
      <c r="C13" s="33"/>
    </row>
    <row r="14" spans="1:5" x14ac:dyDescent="0.25">
      <c r="C14" s="33"/>
    </row>
    <row r="15" spans="1:5" x14ac:dyDescent="0.25">
      <c r="C15" s="33"/>
    </row>
    <row r="16" spans="1:5" x14ac:dyDescent="0.25">
      <c r="C16" s="33"/>
    </row>
    <row r="17" spans="3:3" x14ac:dyDescent="0.25">
      <c r="C17" s="33"/>
    </row>
    <row r="18" spans="3:3" x14ac:dyDescent="0.25">
      <c r="C18" s="33"/>
    </row>
    <row r="19" spans="3:3" x14ac:dyDescent="0.25">
      <c r="C19" s="33"/>
    </row>
    <row r="20" spans="3:3" x14ac:dyDescent="0.25">
      <c r="C20" s="33"/>
    </row>
    <row r="21" spans="3:3" x14ac:dyDescent="0.25">
      <c r="C21" s="33"/>
    </row>
    <row r="22" spans="3:3" x14ac:dyDescent="0.25">
      <c r="C22" s="33"/>
    </row>
  </sheetData>
  <mergeCells count="4">
    <mergeCell ref="A1:E1"/>
    <mergeCell ref="B3:E3"/>
    <mergeCell ref="B4:E4"/>
    <mergeCell ref="B5:E5"/>
  </mergeCells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view="pageLayout" topLeftCell="A11" zoomScaleNormal="100" workbookViewId="0">
      <selection activeCell="I27" sqref="I27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19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85" t="s">
        <v>26</v>
      </c>
      <c r="B4" s="85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82">
        <f>IF(Stammdaten!B5="","",DATE(Stammdaten!B5,MONTH(1)+8,DAY(1)))-1</f>
        <v>44074</v>
      </c>
      <c r="D5" s="83"/>
      <c r="E5" s="83"/>
      <c r="F5" s="83"/>
      <c r="G5" s="83"/>
      <c r="H5" s="84"/>
    </row>
    <row r="6" spans="1:8" ht="15.75" x14ac:dyDescent="0.25">
      <c r="A6" s="9"/>
      <c r="B6" s="9"/>
      <c r="C6" s="37"/>
      <c r="D6" s="37"/>
      <c r="E6" s="9"/>
      <c r="F6" s="9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44074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8" si="0">TEXT(B9,"TTT")</f>
        <v>So</v>
      </c>
      <c r="B9" s="20">
        <f>$C$5</f>
        <v>44074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Mo</v>
      </c>
      <c r="B10" s="20">
        <f>$C$5+1</f>
        <v>44075</v>
      </c>
      <c r="C10" s="12"/>
      <c r="D10" s="12"/>
      <c r="E10" s="12"/>
      <c r="F10" s="12"/>
      <c r="G10" s="21">
        <f t="shared" ref="G10:G38" si="1">D10-C10+F10-E10</f>
        <v>0</v>
      </c>
      <c r="H10" s="45"/>
    </row>
    <row r="11" spans="1:8" ht="15.75" x14ac:dyDescent="0.25">
      <c r="A11" s="19" t="str">
        <f t="shared" si="0"/>
        <v>Di</v>
      </c>
      <c r="B11" s="20">
        <f>$C$5+2</f>
        <v>44076</v>
      </c>
      <c r="C11" s="10"/>
      <c r="D11" s="10"/>
      <c r="E11" s="12"/>
      <c r="F11" s="12"/>
      <c r="G11" s="21">
        <f t="shared" si="1"/>
        <v>0</v>
      </c>
      <c r="H11" s="29"/>
    </row>
    <row r="12" spans="1:8" ht="15.75" x14ac:dyDescent="0.25">
      <c r="A12" s="19" t="str">
        <f t="shared" si="0"/>
        <v>Mi</v>
      </c>
      <c r="B12" s="20">
        <f>$C$5+3</f>
        <v>44077</v>
      </c>
      <c r="C12" s="10"/>
      <c r="D12" s="10"/>
      <c r="E12" s="12"/>
      <c r="F12" s="12"/>
      <c r="G12" s="21">
        <f t="shared" si="1"/>
        <v>0</v>
      </c>
      <c r="H12" s="29"/>
    </row>
    <row r="13" spans="1:8" ht="15.75" x14ac:dyDescent="0.25">
      <c r="A13" s="19" t="str">
        <f t="shared" si="0"/>
        <v>Do</v>
      </c>
      <c r="B13" s="20">
        <f>$C$5+4</f>
        <v>44078</v>
      </c>
      <c r="C13" s="12"/>
      <c r="D13" s="12"/>
      <c r="E13" s="12"/>
      <c r="F13" s="12"/>
      <c r="G13" s="21">
        <f t="shared" si="1"/>
        <v>0</v>
      </c>
      <c r="H13" s="29"/>
    </row>
    <row r="14" spans="1:8" ht="15.75" x14ac:dyDescent="0.25">
      <c r="A14" s="19" t="str">
        <f t="shared" si="0"/>
        <v>Fr</v>
      </c>
      <c r="B14" s="20">
        <f>$C$5+5</f>
        <v>44079</v>
      </c>
      <c r="C14" s="12"/>
      <c r="D14" s="12"/>
      <c r="E14" s="12"/>
      <c r="F14" s="12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Sa</v>
      </c>
      <c r="B15" s="20">
        <f>$C$5+6</f>
        <v>44080</v>
      </c>
      <c r="C15" s="12"/>
      <c r="D15" s="12"/>
      <c r="E15" s="12"/>
      <c r="F15" s="12"/>
      <c r="G15" s="21">
        <f t="shared" si="1"/>
        <v>0</v>
      </c>
      <c r="H15" s="29"/>
    </row>
    <row r="16" spans="1:8" ht="15.75" x14ac:dyDescent="0.25">
      <c r="A16" s="19" t="str">
        <f t="shared" si="0"/>
        <v>So</v>
      </c>
      <c r="B16" s="20">
        <f>$C$5+7</f>
        <v>44081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Mo</v>
      </c>
      <c r="B17" s="20">
        <f>$C$5+8</f>
        <v>44082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Di</v>
      </c>
      <c r="B18" s="20">
        <f>$C$5+9</f>
        <v>44083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Mi</v>
      </c>
      <c r="B19" s="20">
        <f>$C$5+10</f>
        <v>44084</v>
      </c>
      <c r="C19" s="10"/>
      <c r="D19" s="10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Do</v>
      </c>
      <c r="B20" s="20">
        <f>$C$5+11</f>
        <v>44085</v>
      </c>
      <c r="C20" s="10"/>
      <c r="D20" s="10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Fr</v>
      </c>
      <c r="B21" s="20">
        <f>$C$5+12</f>
        <v>44086</v>
      </c>
      <c r="C21" s="10"/>
      <c r="D21" s="10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Sa</v>
      </c>
      <c r="B22" s="20">
        <f>$C$5+13</f>
        <v>44087</v>
      </c>
      <c r="C22" s="10"/>
      <c r="D22" s="10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So</v>
      </c>
      <c r="B23" s="20">
        <f>$C$5+14</f>
        <v>44088</v>
      </c>
      <c r="C23" s="12"/>
      <c r="D23" s="12"/>
      <c r="E23" s="10"/>
      <c r="F23" s="10"/>
      <c r="G23" s="21">
        <f t="shared" si="1"/>
        <v>0</v>
      </c>
      <c r="H23" s="29"/>
    </row>
    <row r="24" spans="1:8" ht="15.75" x14ac:dyDescent="0.25">
      <c r="A24" s="19" t="str">
        <f t="shared" si="0"/>
        <v>Mo</v>
      </c>
      <c r="B24" s="20">
        <f>$C$5+15</f>
        <v>44089</v>
      </c>
      <c r="C24" s="12"/>
      <c r="D24" s="12"/>
      <c r="E24" s="10"/>
      <c r="F24" s="10"/>
      <c r="G24" s="21">
        <f t="shared" si="1"/>
        <v>0</v>
      </c>
      <c r="H24" s="29"/>
    </row>
    <row r="25" spans="1:8" ht="15.75" x14ac:dyDescent="0.25">
      <c r="A25" s="19" t="str">
        <f t="shared" si="0"/>
        <v>Di</v>
      </c>
      <c r="B25" s="20">
        <f>$C$5+16</f>
        <v>44090</v>
      </c>
      <c r="C25" s="12"/>
      <c r="D25" s="12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Mi</v>
      </c>
      <c r="B26" s="20">
        <f>$C$5+17</f>
        <v>44091</v>
      </c>
      <c r="C26" s="12"/>
      <c r="D26" s="12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Do</v>
      </c>
      <c r="B27" s="20">
        <f>$C$5+18</f>
        <v>44092</v>
      </c>
      <c r="C27" s="12"/>
      <c r="D27" s="12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Fr</v>
      </c>
      <c r="B28" s="20">
        <f>$C$5+19</f>
        <v>44093</v>
      </c>
      <c r="C28" s="12"/>
      <c r="D28" s="12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Sa</v>
      </c>
      <c r="B29" s="20">
        <f>$C$5+20</f>
        <v>44094</v>
      </c>
      <c r="C29" s="10"/>
      <c r="D29" s="10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So</v>
      </c>
      <c r="B30" s="20">
        <f>$C$5+21</f>
        <v>44095</v>
      </c>
      <c r="C30" s="10"/>
      <c r="D30" s="10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Mo</v>
      </c>
      <c r="B31" s="20">
        <f>$C$5+22</f>
        <v>44096</v>
      </c>
      <c r="C31" s="10"/>
      <c r="D31" s="10"/>
      <c r="E31" s="12"/>
      <c r="F31" s="12"/>
      <c r="G31" s="21">
        <f t="shared" si="1"/>
        <v>0</v>
      </c>
      <c r="H31" s="29"/>
    </row>
    <row r="32" spans="1:8" ht="15.75" x14ac:dyDescent="0.25">
      <c r="A32" s="19" t="str">
        <f t="shared" si="0"/>
        <v>Di</v>
      </c>
      <c r="B32" s="20">
        <f>$C$5+23</f>
        <v>44097</v>
      </c>
      <c r="C32" s="10"/>
      <c r="D32" s="10"/>
      <c r="E32" s="12"/>
      <c r="F32" s="12"/>
      <c r="G32" s="21">
        <f t="shared" si="1"/>
        <v>0</v>
      </c>
      <c r="H32" s="29"/>
    </row>
    <row r="33" spans="1:8" ht="15.75" x14ac:dyDescent="0.25">
      <c r="A33" s="19" t="str">
        <f t="shared" si="0"/>
        <v>Mi</v>
      </c>
      <c r="B33" s="20">
        <f>$C$5+24</f>
        <v>44098</v>
      </c>
      <c r="C33" s="10"/>
      <c r="D33" s="10"/>
      <c r="E33" s="12"/>
      <c r="F33" s="12"/>
      <c r="G33" s="21">
        <f t="shared" si="1"/>
        <v>0</v>
      </c>
      <c r="H33" s="29"/>
    </row>
    <row r="34" spans="1:8" ht="15.75" x14ac:dyDescent="0.25">
      <c r="A34" s="19" t="str">
        <f t="shared" si="0"/>
        <v>Do</v>
      </c>
      <c r="B34" s="20">
        <f>$C$5+25</f>
        <v>44099</v>
      </c>
      <c r="C34" s="10"/>
      <c r="D34" s="10"/>
      <c r="E34" s="12"/>
      <c r="F34" s="12"/>
      <c r="G34" s="21">
        <f t="shared" si="1"/>
        <v>0</v>
      </c>
      <c r="H34" s="29"/>
    </row>
    <row r="35" spans="1:8" ht="15.75" x14ac:dyDescent="0.25">
      <c r="A35" s="19" t="str">
        <f t="shared" si="0"/>
        <v>Fr</v>
      </c>
      <c r="B35" s="20">
        <f>$C$5+26</f>
        <v>44100</v>
      </c>
      <c r="C35" s="10"/>
      <c r="D35" s="10"/>
      <c r="E35" s="12"/>
      <c r="F35" s="12"/>
      <c r="G35" s="21">
        <f t="shared" si="1"/>
        <v>0</v>
      </c>
      <c r="H35" s="29"/>
    </row>
    <row r="36" spans="1:8" ht="15.75" x14ac:dyDescent="0.25">
      <c r="A36" s="19" t="str">
        <f t="shared" si="0"/>
        <v>Sa</v>
      </c>
      <c r="B36" s="20">
        <f>$C$5+27</f>
        <v>44101</v>
      </c>
      <c r="C36" s="10"/>
      <c r="D36" s="10"/>
      <c r="E36" s="12"/>
      <c r="F36" s="12"/>
      <c r="G36" s="21">
        <f t="shared" si="1"/>
        <v>0</v>
      </c>
      <c r="H36" s="29"/>
    </row>
    <row r="37" spans="1:8" ht="15.75" x14ac:dyDescent="0.25">
      <c r="A37" s="19" t="str">
        <f t="shared" si="0"/>
        <v>So</v>
      </c>
      <c r="B37" s="20">
        <f>$C$5+28</f>
        <v>44102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Mo</v>
      </c>
      <c r="B38" s="20">
        <f>$C$5+29</f>
        <v>44103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6"/>
      <c r="B39" s="16"/>
      <c r="C39" s="16"/>
      <c r="D39" s="16"/>
      <c r="E39" s="16"/>
      <c r="F39" s="16" t="s">
        <v>24</v>
      </c>
      <c r="G39" s="53">
        <f>SUM(G9:G38)</f>
        <v>0</v>
      </c>
      <c r="H39" s="17"/>
    </row>
    <row r="40" spans="1:8" ht="15.75" x14ac:dyDescent="0.25">
      <c r="A40" s="9"/>
      <c r="B40" s="27"/>
      <c r="C40" s="9"/>
      <c r="D40" s="9"/>
      <c r="E40" s="9"/>
      <c r="F40" s="9"/>
      <c r="G40" s="28"/>
      <c r="H40" s="9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14" t="s">
        <v>29</v>
      </c>
      <c r="G44" s="14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qz7AX8apjjE43cEBnNzPhDCp0eIvet0Lz3mz5f72PX1MWW+GqCoCzSTVQ6PZEMiuawk4Sfpx4qKGtu6b09b8LQ==" saltValue="0L7Iq4HLcqTFTgATuN6QxA==" spinCount="100000" sheet="1" objects="1" scenarios="1"/>
  <mergeCells count="14">
    <mergeCell ref="A1:H1"/>
    <mergeCell ref="B43:D43"/>
    <mergeCell ref="B44:D44"/>
    <mergeCell ref="G43:H43"/>
    <mergeCell ref="C41:D41"/>
    <mergeCell ref="A3:B3"/>
    <mergeCell ref="A4:B4"/>
    <mergeCell ref="C3:H3"/>
    <mergeCell ref="C4:H4"/>
    <mergeCell ref="B46:F46"/>
    <mergeCell ref="C7:D7"/>
    <mergeCell ref="E7:F7"/>
    <mergeCell ref="A5:B5"/>
    <mergeCell ref="C5:H5"/>
  </mergeCells>
  <conditionalFormatting sqref="A9:A38">
    <cfRule type="containsText" dxfId="8" priority="1" operator="containsText" text="s">
      <formula>NOT(ISERROR(SEARCH("s",A9)))</formula>
    </cfRule>
  </conditionalFormatting>
  <conditionalFormatting sqref="A9:B38">
    <cfRule type="expression" dxfId="7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6"/>
  <sheetViews>
    <sheetView view="pageLayout" topLeftCell="A12" zoomScaleNormal="100" workbookViewId="0">
      <selection activeCell="B32" sqref="B32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18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85" t="s">
        <v>26</v>
      </c>
      <c r="B4" s="85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IF(Stammdaten!B5="","",DATE(Stammdaten!B5,MONTH(1)+9,DAY(1)))-1</f>
        <v>44104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9"/>
      <c r="F6" s="9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44104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9" si="0">TEXT(B9,"TTT")</f>
        <v>Di</v>
      </c>
      <c r="B9" s="20">
        <f>$C$5</f>
        <v>44104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Mi</v>
      </c>
      <c r="B10" s="20">
        <f>$C$5+1</f>
        <v>44105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Do</v>
      </c>
      <c r="B11" s="20">
        <f>$C$5+2</f>
        <v>44106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Fr</v>
      </c>
      <c r="B12" s="20">
        <f>$C$5+3</f>
        <v>44107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Sa</v>
      </c>
      <c r="B13" s="20">
        <f>$C$5+4</f>
        <v>44108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So</v>
      </c>
      <c r="B14" s="20">
        <f>$C$5+5</f>
        <v>44109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Mo</v>
      </c>
      <c r="B15" s="20">
        <f>$C$5+6</f>
        <v>44110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Di</v>
      </c>
      <c r="B16" s="20">
        <f>$C$5+7</f>
        <v>44111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Mi</v>
      </c>
      <c r="B17" s="20">
        <f>$C$5+8</f>
        <v>44112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Do</v>
      </c>
      <c r="B18" s="20">
        <f>$C$5+9</f>
        <v>44113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Fr</v>
      </c>
      <c r="B19" s="20">
        <f>$C$5+10</f>
        <v>44114</v>
      </c>
      <c r="C19" s="12"/>
      <c r="D19" s="12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Sa</v>
      </c>
      <c r="B20" s="20">
        <f>$C$5+11</f>
        <v>44115</v>
      </c>
      <c r="C20" s="12"/>
      <c r="D20" s="12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So</v>
      </c>
      <c r="B21" s="20">
        <f>$C$5+12</f>
        <v>44116</v>
      </c>
      <c r="C21" s="12"/>
      <c r="D21" s="12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Mo</v>
      </c>
      <c r="B22" s="20">
        <f>$C$5+13</f>
        <v>44117</v>
      </c>
      <c r="C22" s="10"/>
      <c r="D22" s="10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Di</v>
      </c>
      <c r="B23" s="20">
        <f>$C$5+14</f>
        <v>44118</v>
      </c>
      <c r="C23" s="10"/>
      <c r="D23" s="10"/>
      <c r="E23" s="10"/>
      <c r="F23" s="10"/>
      <c r="G23" s="21">
        <f t="shared" si="1"/>
        <v>0</v>
      </c>
      <c r="H23" s="29"/>
    </row>
    <row r="24" spans="1:8" ht="15.75" x14ac:dyDescent="0.25">
      <c r="A24" s="19" t="str">
        <f t="shared" si="0"/>
        <v>Mi</v>
      </c>
      <c r="B24" s="20">
        <f>$C$5+15</f>
        <v>44119</v>
      </c>
      <c r="C24" s="10"/>
      <c r="D24" s="10"/>
      <c r="E24" s="12"/>
      <c r="F24" s="12"/>
      <c r="G24" s="21">
        <f t="shared" si="1"/>
        <v>0</v>
      </c>
      <c r="H24" s="29"/>
    </row>
    <row r="25" spans="1:8" ht="15.75" x14ac:dyDescent="0.25">
      <c r="A25" s="19" t="str">
        <f t="shared" si="0"/>
        <v>Do</v>
      </c>
      <c r="B25" s="20">
        <f>$C$5+16</f>
        <v>44120</v>
      </c>
      <c r="C25" s="10"/>
      <c r="D25" s="10"/>
      <c r="E25" s="12"/>
      <c r="F25" s="12"/>
      <c r="G25" s="21">
        <f t="shared" si="1"/>
        <v>0</v>
      </c>
      <c r="H25" s="29"/>
    </row>
    <row r="26" spans="1:8" ht="15.75" x14ac:dyDescent="0.25">
      <c r="A26" s="19" t="str">
        <f t="shared" si="0"/>
        <v>Fr</v>
      </c>
      <c r="B26" s="20">
        <f>$C$5+17</f>
        <v>44121</v>
      </c>
      <c r="C26" s="10"/>
      <c r="D26" s="10"/>
      <c r="E26" s="12"/>
      <c r="F26" s="12"/>
      <c r="G26" s="21">
        <f t="shared" si="1"/>
        <v>0</v>
      </c>
      <c r="H26" s="29"/>
    </row>
    <row r="27" spans="1:8" ht="15.75" x14ac:dyDescent="0.25">
      <c r="A27" s="19" t="str">
        <f t="shared" si="0"/>
        <v>Sa</v>
      </c>
      <c r="B27" s="20">
        <f>$C$5+18</f>
        <v>44122</v>
      </c>
      <c r="C27" s="10"/>
      <c r="D27" s="10"/>
      <c r="E27" s="12"/>
      <c r="F27" s="12"/>
      <c r="G27" s="21">
        <f t="shared" si="1"/>
        <v>0</v>
      </c>
      <c r="H27" s="29"/>
    </row>
    <row r="28" spans="1:8" ht="15.75" x14ac:dyDescent="0.25">
      <c r="A28" s="19" t="str">
        <f t="shared" si="0"/>
        <v>So</v>
      </c>
      <c r="B28" s="20">
        <f>$C$5+19</f>
        <v>44123</v>
      </c>
      <c r="C28" s="10"/>
      <c r="D28" s="10"/>
      <c r="E28" s="12"/>
      <c r="F28" s="12"/>
      <c r="G28" s="21">
        <f t="shared" si="1"/>
        <v>0</v>
      </c>
      <c r="H28" s="29"/>
    </row>
    <row r="29" spans="1:8" ht="15.75" x14ac:dyDescent="0.25">
      <c r="A29" s="19" t="str">
        <f t="shared" si="0"/>
        <v>Mo</v>
      </c>
      <c r="B29" s="20">
        <f>$C$5+20</f>
        <v>44124</v>
      </c>
      <c r="C29" s="10"/>
      <c r="D29" s="10"/>
      <c r="E29" s="12"/>
      <c r="F29" s="12"/>
      <c r="G29" s="21">
        <f t="shared" si="1"/>
        <v>0</v>
      </c>
      <c r="H29" s="29"/>
    </row>
    <row r="30" spans="1:8" ht="15.75" x14ac:dyDescent="0.25">
      <c r="A30" s="19" t="str">
        <f t="shared" si="0"/>
        <v>Di</v>
      </c>
      <c r="B30" s="20">
        <f>$C$5+21</f>
        <v>44125</v>
      </c>
      <c r="C30" s="10"/>
      <c r="D30" s="10"/>
      <c r="E30" s="12"/>
      <c r="F30" s="12"/>
      <c r="G30" s="21">
        <f t="shared" si="1"/>
        <v>0</v>
      </c>
      <c r="H30" s="29"/>
    </row>
    <row r="31" spans="1:8" ht="15.75" x14ac:dyDescent="0.25">
      <c r="A31" s="19" t="str">
        <f t="shared" si="0"/>
        <v>Mi</v>
      </c>
      <c r="B31" s="20">
        <f>$C$5+22</f>
        <v>44126</v>
      </c>
      <c r="C31" s="10"/>
      <c r="D31" s="10"/>
      <c r="E31" s="12"/>
      <c r="F31" s="12"/>
      <c r="G31" s="21">
        <f t="shared" si="1"/>
        <v>0</v>
      </c>
      <c r="H31" s="29"/>
    </row>
    <row r="32" spans="1:8" ht="15.75" x14ac:dyDescent="0.25">
      <c r="A32" s="19" t="str">
        <f t="shared" si="0"/>
        <v>Do</v>
      </c>
      <c r="B32" s="20">
        <f>$C$5+23</f>
        <v>44127</v>
      </c>
      <c r="C32" s="10"/>
      <c r="D32" s="10"/>
      <c r="E32" s="12"/>
      <c r="F32" s="12"/>
      <c r="G32" s="21">
        <f t="shared" si="1"/>
        <v>0</v>
      </c>
      <c r="H32" s="29"/>
    </row>
    <row r="33" spans="1:8" ht="15.75" x14ac:dyDescent="0.25">
      <c r="A33" s="19" t="str">
        <f t="shared" si="0"/>
        <v>Fr</v>
      </c>
      <c r="B33" s="20">
        <f>$C$5+24</f>
        <v>44128</v>
      </c>
      <c r="C33" s="10"/>
      <c r="D33" s="10"/>
      <c r="E33" s="12"/>
      <c r="F33" s="12"/>
      <c r="G33" s="21">
        <f t="shared" si="1"/>
        <v>0</v>
      </c>
      <c r="H33" s="29"/>
    </row>
    <row r="34" spans="1:8" ht="15.75" x14ac:dyDescent="0.25">
      <c r="A34" s="19" t="str">
        <f t="shared" si="0"/>
        <v>Sa</v>
      </c>
      <c r="B34" s="35">
        <f>$C$5+25</f>
        <v>44129</v>
      </c>
      <c r="C34" s="10"/>
      <c r="D34" s="10"/>
      <c r="E34" s="12"/>
      <c r="F34" s="12"/>
      <c r="G34" s="21">
        <f t="shared" si="1"/>
        <v>0</v>
      </c>
      <c r="H34" s="29"/>
    </row>
    <row r="35" spans="1:8" ht="15.75" x14ac:dyDescent="0.25">
      <c r="A35" s="19" t="str">
        <f t="shared" si="0"/>
        <v>So</v>
      </c>
      <c r="B35" s="20">
        <f>$C$5+26</f>
        <v>44130</v>
      </c>
      <c r="C35" s="10"/>
      <c r="D35" s="10"/>
      <c r="E35" s="12"/>
      <c r="F35" s="12"/>
      <c r="G35" s="21">
        <f t="shared" si="1"/>
        <v>0</v>
      </c>
      <c r="H35" s="29"/>
    </row>
    <row r="36" spans="1:8" ht="15.75" x14ac:dyDescent="0.25">
      <c r="A36" s="19" t="str">
        <f t="shared" si="0"/>
        <v>Mo</v>
      </c>
      <c r="B36" s="20">
        <f>$C$5+27</f>
        <v>44131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Di</v>
      </c>
      <c r="B37" s="20">
        <f>$C$5+28</f>
        <v>44132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Mi</v>
      </c>
      <c r="B38" s="20">
        <f>$C$5+29</f>
        <v>44133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9" t="str">
        <f t="shared" si="0"/>
        <v>Do</v>
      </c>
      <c r="B39" s="20">
        <f>$C$5+30</f>
        <v>44134</v>
      </c>
      <c r="C39" s="10"/>
      <c r="D39" s="10"/>
      <c r="E39" s="10"/>
      <c r="F39" s="10"/>
      <c r="G39" s="3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80"/>
      <c r="C43" s="80"/>
      <c r="D43" s="80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14" t="s">
        <v>29</v>
      </c>
      <c r="H44" s="14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mSfiJ6k2gxF8Bu7kSkf5SW7EjLlgJRDQO4Qpp+gaEWTg+bjKHfyzhIvfswRi5WTRZamG7BH3xHf86jfqxwTIEg==" saltValue="aYcT8+DIStTubButR6UD/w==" spinCount="100000" sheet="1" objects="1" scenarios="1"/>
  <mergeCells count="14">
    <mergeCell ref="A1:H1"/>
    <mergeCell ref="C4:H4"/>
    <mergeCell ref="C5:H5"/>
    <mergeCell ref="B43:D43"/>
    <mergeCell ref="B44:D44"/>
    <mergeCell ref="G43:H43"/>
    <mergeCell ref="C41:D41"/>
    <mergeCell ref="B46:F46"/>
    <mergeCell ref="C7:D7"/>
    <mergeCell ref="E7:F7"/>
    <mergeCell ref="A5:B5"/>
    <mergeCell ref="A3:B3"/>
    <mergeCell ref="A4:B4"/>
    <mergeCell ref="C3:H3"/>
  </mergeCells>
  <conditionalFormatting sqref="A9:A39">
    <cfRule type="containsText" dxfId="6" priority="1" operator="containsText" text="s">
      <formula>NOT(ISERROR(SEARCH("s",A9)))</formula>
    </cfRule>
  </conditionalFormatting>
  <conditionalFormatting sqref="A9:B39">
    <cfRule type="expression" dxfId="5" priority="3">
      <formula>"Wochentag(B19;19)6"</formula>
    </cfRule>
  </conditionalFormatting>
  <conditionalFormatting sqref="B9:B39">
    <cfRule type="expression" priority="4">
      <formula>WEEKDAY($B9,2)&gt;=6</formula>
    </cfRule>
    <cfRule type="expression" priority="5">
      <formula>WEEKDAY($B$9)&gt;=6</formula>
    </cfRule>
  </conditionalFormatting>
  <conditionalFormatting sqref="C47">
    <cfRule type="containsText" dxfId="4" priority="2" operator="containsText" text="s">
      <formula>NOT(ISERROR(SEARCH("s",C47)))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view="pageLayout" topLeftCell="A3" zoomScaleNormal="100" workbookViewId="0">
      <selection activeCell="E15" sqref="E15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17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85" t="s">
        <v>26</v>
      </c>
      <c r="B4" s="85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IF(Stammdaten!B5="","",DATE(Stammdaten!B5,MONTH(1)+10,DAY(1)))-1</f>
        <v>44135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9"/>
      <c r="F6" s="9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44135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8" si="0">TEXT(B9,"TTT")</f>
        <v>Fr</v>
      </c>
      <c r="B9" s="35">
        <f>$C$5</f>
        <v>44135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Sa</v>
      </c>
      <c r="B10" s="20">
        <f>$C$5+1</f>
        <v>44136</v>
      </c>
      <c r="C10" s="12"/>
      <c r="D10" s="12"/>
      <c r="E10" s="12"/>
      <c r="F10" s="12"/>
      <c r="G10" s="21">
        <f t="shared" ref="G10:G38" si="1">D10-C10+F10-E10</f>
        <v>0</v>
      </c>
      <c r="H10" s="45"/>
    </row>
    <row r="11" spans="1:8" ht="15.75" x14ac:dyDescent="0.25">
      <c r="A11" s="19" t="str">
        <f t="shared" si="0"/>
        <v>So</v>
      </c>
      <c r="B11" s="20">
        <f>$C$5+2</f>
        <v>44137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Mo</v>
      </c>
      <c r="B12" s="20">
        <f>$C$5+3</f>
        <v>44138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Di</v>
      </c>
      <c r="B13" s="20">
        <f>$C$5+4</f>
        <v>44139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Mi</v>
      </c>
      <c r="B14" s="20">
        <f>$C$5+5</f>
        <v>44140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Do</v>
      </c>
      <c r="B15" s="20">
        <f>$C$5+6</f>
        <v>44141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Fr</v>
      </c>
      <c r="B16" s="20">
        <f>$C$5+7</f>
        <v>44142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Sa</v>
      </c>
      <c r="B17" s="20">
        <f>$C$5+8</f>
        <v>44143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So</v>
      </c>
      <c r="B18" s="20">
        <f>$C$5+9</f>
        <v>44144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Mo</v>
      </c>
      <c r="B19" s="20">
        <f>$C$5+10</f>
        <v>44145</v>
      </c>
      <c r="C19" s="12"/>
      <c r="D19" s="12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Di</v>
      </c>
      <c r="B20" s="20">
        <f>$C$5+11</f>
        <v>44146</v>
      </c>
      <c r="C20" s="12"/>
      <c r="D20" s="12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Mi</v>
      </c>
      <c r="B21" s="20">
        <f>$C$5+12</f>
        <v>44147</v>
      </c>
      <c r="C21" s="10"/>
      <c r="D21" s="10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Do</v>
      </c>
      <c r="B22" s="20">
        <f>$C$5+13</f>
        <v>44148</v>
      </c>
      <c r="C22" s="10"/>
      <c r="D22" s="10"/>
      <c r="E22" s="55"/>
      <c r="F22" s="55"/>
      <c r="G22" s="21">
        <f t="shared" si="1"/>
        <v>0</v>
      </c>
      <c r="H22" s="29"/>
    </row>
    <row r="23" spans="1:8" ht="15.75" x14ac:dyDescent="0.25">
      <c r="A23" s="19" t="str">
        <f t="shared" si="0"/>
        <v>Fr</v>
      </c>
      <c r="B23" s="20">
        <f>$C$5+14</f>
        <v>44149</v>
      </c>
      <c r="C23" s="10"/>
      <c r="D23" s="10"/>
      <c r="E23" s="55"/>
      <c r="F23" s="55"/>
      <c r="G23" s="21">
        <f t="shared" si="1"/>
        <v>0</v>
      </c>
      <c r="H23" s="29"/>
    </row>
    <row r="24" spans="1:8" ht="15.75" x14ac:dyDescent="0.25">
      <c r="A24" s="19" t="str">
        <f t="shared" si="0"/>
        <v>Sa</v>
      </c>
      <c r="B24" s="20">
        <f>$C$5+15</f>
        <v>44150</v>
      </c>
      <c r="C24" s="10"/>
      <c r="D24" s="10"/>
      <c r="E24" s="55"/>
      <c r="F24" s="55"/>
      <c r="G24" s="21">
        <f t="shared" si="1"/>
        <v>0</v>
      </c>
      <c r="H24" s="29"/>
    </row>
    <row r="25" spans="1:8" ht="15.75" x14ac:dyDescent="0.25">
      <c r="A25" s="19" t="str">
        <f t="shared" si="0"/>
        <v>So</v>
      </c>
      <c r="B25" s="20">
        <f>$C$5+16</f>
        <v>44151</v>
      </c>
      <c r="C25" s="10"/>
      <c r="D25" s="10"/>
      <c r="E25" s="55"/>
      <c r="F25" s="55"/>
      <c r="G25" s="21">
        <f t="shared" si="1"/>
        <v>0</v>
      </c>
      <c r="H25" s="29"/>
    </row>
    <row r="26" spans="1:8" ht="15.75" x14ac:dyDescent="0.25">
      <c r="A26" s="19" t="str">
        <f t="shared" si="0"/>
        <v>Mo</v>
      </c>
      <c r="B26" s="20">
        <f>$C$5+17</f>
        <v>44152</v>
      </c>
      <c r="C26" s="10"/>
      <c r="D26" s="10"/>
      <c r="E26" s="55"/>
      <c r="F26" s="55"/>
      <c r="G26" s="21">
        <f t="shared" si="1"/>
        <v>0</v>
      </c>
      <c r="H26" s="29"/>
    </row>
    <row r="27" spans="1:8" ht="15.75" x14ac:dyDescent="0.25">
      <c r="A27" s="19" t="str">
        <f t="shared" si="0"/>
        <v>Di</v>
      </c>
      <c r="B27" s="20">
        <f>$C$5+18</f>
        <v>44153</v>
      </c>
      <c r="C27" s="10"/>
      <c r="D27" s="10"/>
      <c r="E27" s="55"/>
      <c r="F27" s="55"/>
      <c r="G27" s="21">
        <f t="shared" si="1"/>
        <v>0</v>
      </c>
      <c r="H27" s="29"/>
    </row>
    <row r="28" spans="1:8" ht="15.75" x14ac:dyDescent="0.25">
      <c r="A28" s="19" t="str">
        <f t="shared" si="0"/>
        <v>Mi</v>
      </c>
      <c r="B28" s="20">
        <f>$C$5+19</f>
        <v>44154</v>
      </c>
      <c r="C28" s="10"/>
      <c r="D28" s="10"/>
      <c r="E28" s="55"/>
      <c r="F28" s="55"/>
      <c r="G28" s="21">
        <f t="shared" si="1"/>
        <v>0</v>
      </c>
      <c r="H28" s="29"/>
    </row>
    <row r="29" spans="1:8" ht="15.75" x14ac:dyDescent="0.25">
      <c r="A29" s="19" t="str">
        <f t="shared" si="0"/>
        <v>Do</v>
      </c>
      <c r="B29" s="20">
        <f>$C$5+20</f>
        <v>44155</v>
      </c>
      <c r="C29" s="10"/>
      <c r="D29" s="10"/>
      <c r="E29" s="55"/>
      <c r="F29" s="55"/>
      <c r="G29" s="21">
        <f t="shared" si="1"/>
        <v>0</v>
      </c>
      <c r="H29" s="29"/>
    </row>
    <row r="30" spans="1:8" ht="15.75" x14ac:dyDescent="0.25">
      <c r="A30" s="19" t="str">
        <f t="shared" si="0"/>
        <v>Fr</v>
      </c>
      <c r="B30" s="20">
        <f>$C$5+21</f>
        <v>44156</v>
      </c>
      <c r="C30" s="10"/>
      <c r="D30" s="10"/>
      <c r="E30" s="55"/>
      <c r="F30" s="55"/>
      <c r="G30" s="21">
        <f t="shared" si="1"/>
        <v>0</v>
      </c>
      <c r="H30" s="29"/>
    </row>
    <row r="31" spans="1:8" ht="15.75" x14ac:dyDescent="0.25">
      <c r="A31" s="19" t="str">
        <f t="shared" si="0"/>
        <v>Sa</v>
      </c>
      <c r="B31" s="20">
        <f>$C$5+22</f>
        <v>44157</v>
      </c>
      <c r="C31" s="10"/>
      <c r="D31" s="10"/>
      <c r="E31" s="55"/>
      <c r="F31" s="55"/>
      <c r="G31" s="21">
        <f t="shared" si="1"/>
        <v>0</v>
      </c>
      <c r="H31" s="29"/>
    </row>
    <row r="32" spans="1:8" ht="15.75" x14ac:dyDescent="0.25">
      <c r="A32" s="19" t="str">
        <f t="shared" si="0"/>
        <v>So</v>
      </c>
      <c r="B32" s="20">
        <f>$C$5+23</f>
        <v>44158</v>
      </c>
      <c r="C32" s="10"/>
      <c r="D32" s="10"/>
      <c r="E32" s="55"/>
      <c r="F32" s="55"/>
      <c r="G32" s="21">
        <f t="shared" si="1"/>
        <v>0</v>
      </c>
      <c r="H32" s="29"/>
    </row>
    <row r="33" spans="1:8" ht="15.75" x14ac:dyDescent="0.25">
      <c r="A33" s="19" t="str">
        <f t="shared" si="0"/>
        <v>Mo</v>
      </c>
      <c r="B33" s="20">
        <f>$C$5+24</f>
        <v>44159</v>
      </c>
      <c r="C33" s="10"/>
      <c r="D33" s="10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Di</v>
      </c>
      <c r="B34" s="20">
        <f>$C$5+25</f>
        <v>44160</v>
      </c>
      <c r="C34" s="10"/>
      <c r="D34" s="10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Mi</v>
      </c>
      <c r="B35" s="20">
        <f>$C$5+26</f>
        <v>44161</v>
      </c>
      <c r="C35" s="10"/>
      <c r="D35" s="10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Do</v>
      </c>
      <c r="B36" s="20">
        <f>$C$5+27</f>
        <v>44162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Fr</v>
      </c>
      <c r="B37" s="20">
        <f>$C$5+28</f>
        <v>44163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Sa</v>
      </c>
      <c r="B38" s="20">
        <f>$C$5+29</f>
        <v>44164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6"/>
      <c r="B39" s="16"/>
      <c r="C39" s="16"/>
      <c r="D39" s="16"/>
      <c r="E39" s="16"/>
      <c r="F39" s="16" t="s">
        <v>24</v>
      </c>
      <c r="G39" s="53">
        <f>SUM(G9:G38)</f>
        <v>0</v>
      </c>
      <c r="H39" s="17"/>
    </row>
    <row r="40" spans="1:8" ht="15.75" x14ac:dyDescent="0.25">
      <c r="A40" s="9"/>
      <c r="B40" s="27"/>
      <c r="C40" s="9"/>
      <c r="D40" s="9"/>
      <c r="E40" s="9"/>
      <c r="F40" s="9"/>
      <c r="G40" s="28"/>
      <c r="H40" s="9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79" t="s">
        <v>29</v>
      </c>
      <c r="G44" s="79"/>
      <c r="H44" s="79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6o9/iOudJYA4YbyJJBFXSJmI6I9+TnPHufehdLoiHiT6EbQKZN3ZxuPn14JwZZIHEqW+jHnxVc/0Z9kcC0/LcA==" saltValue="WlhxWQLl4Pl8cHGugzi4aw==" spinCount="100000" sheet="1" objects="1" scenarios="1"/>
  <mergeCells count="15">
    <mergeCell ref="A1:H1"/>
    <mergeCell ref="C3:H3"/>
    <mergeCell ref="C4:H4"/>
    <mergeCell ref="C5:H5"/>
    <mergeCell ref="B43:D43"/>
    <mergeCell ref="C41:D41"/>
    <mergeCell ref="G43:H43"/>
    <mergeCell ref="B46:F46"/>
    <mergeCell ref="C7:D7"/>
    <mergeCell ref="A5:B5"/>
    <mergeCell ref="A3:B3"/>
    <mergeCell ref="A4:B4"/>
    <mergeCell ref="E7:F7"/>
    <mergeCell ref="F44:H44"/>
    <mergeCell ref="B44:D44"/>
  </mergeCells>
  <conditionalFormatting sqref="A9:A38">
    <cfRule type="containsText" dxfId="3" priority="1" operator="containsText" text="s">
      <formula>NOT(ISERROR(SEARCH("s",A9)))</formula>
    </cfRule>
  </conditionalFormatting>
  <conditionalFormatting sqref="A9:B38">
    <cfRule type="expression" dxfId="2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7"/>
  <sheetViews>
    <sheetView view="pageLayout" topLeftCell="A13" zoomScaleNormal="100" workbookViewId="0">
      <selection activeCell="G33" sqref="G33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16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85" t="s">
        <v>26</v>
      </c>
      <c r="B4" s="85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IF(Stammdaten!B5="","",DATE(Stammdaten!B5,MONTH(1)+11,DAY(1)))-1</f>
        <v>44165</v>
      </c>
      <c r="D5" s="74"/>
      <c r="E5" s="74"/>
      <c r="F5" s="74"/>
      <c r="G5" s="74"/>
      <c r="H5" s="75"/>
    </row>
    <row r="6" spans="1:8" ht="15.75" x14ac:dyDescent="0.25">
      <c r="A6" s="77"/>
      <c r="B6" s="77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44165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9" si="0">TEXT(B9,"TTT")</f>
        <v>So</v>
      </c>
      <c r="B9" s="20">
        <f>$C$5</f>
        <v>44165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Mo</v>
      </c>
      <c r="B10" s="20">
        <f>$C$5+1</f>
        <v>44166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Di</v>
      </c>
      <c r="B11" s="20">
        <f>$C$5+2</f>
        <v>44167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Mi</v>
      </c>
      <c r="B12" s="20">
        <f>$C$5+3</f>
        <v>44168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Do</v>
      </c>
      <c r="B13" s="20">
        <f>$C$5+4</f>
        <v>44169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Fr</v>
      </c>
      <c r="B14" s="20">
        <f>$C$5+5</f>
        <v>44170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Sa</v>
      </c>
      <c r="B15" s="20">
        <f>$C$5+6</f>
        <v>44171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So</v>
      </c>
      <c r="B16" s="35">
        <f>$C$5+7</f>
        <v>44172</v>
      </c>
      <c r="C16" s="10"/>
      <c r="D16" s="10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Mo</v>
      </c>
      <c r="B17" s="20">
        <f>$C$5+8</f>
        <v>44173</v>
      </c>
      <c r="C17" s="10"/>
      <c r="D17" s="10"/>
      <c r="E17" s="12"/>
      <c r="F17" s="12"/>
      <c r="G17" s="21">
        <f t="shared" si="1"/>
        <v>0</v>
      </c>
      <c r="H17" s="29"/>
    </row>
    <row r="18" spans="1:8" ht="15.75" x14ac:dyDescent="0.25">
      <c r="A18" s="19" t="str">
        <f t="shared" si="0"/>
        <v>Di</v>
      </c>
      <c r="B18" s="20">
        <f>$C$5+9</f>
        <v>44174</v>
      </c>
      <c r="C18" s="10"/>
      <c r="D18" s="10"/>
      <c r="E18" s="12"/>
      <c r="F18" s="12"/>
      <c r="G18" s="21">
        <f t="shared" si="1"/>
        <v>0</v>
      </c>
      <c r="H18" s="29"/>
    </row>
    <row r="19" spans="1:8" ht="15.75" x14ac:dyDescent="0.25">
      <c r="A19" s="19" t="str">
        <f t="shared" si="0"/>
        <v>Mi</v>
      </c>
      <c r="B19" s="20">
        <f>$C$5+10</f>
        <v>44175</v>
      </c>
      <c r="C19" s="10"/>
      <c r="D19" s="10"/>
      <c r="E19" s="12"/>
      <c r="F19" s="12"/>
      <c r="G19" s="21">
        <f t="shared" si="1"/>
        <v>0</v>
      </c>
      <c r="H19" s="29"/>
    </row>
    <row r="20" spans="1:8" ht="15.75" x14ac:dyDescent="0.25">
      <c r="A20" s="19" t="str">
        <f t="shared" si="0"/>
        <v>Do</v>
      </c>
      <c r="B20" s="20">
        <f>$C$5+11</f>
        <v>44176</v>
      </c>
      <c r="C20" s="10"/>
      <c r="D20" s="10"/>
      <c r="E20" s="12"/>
      <c r="F20" s="12"/>
      <c r="G20" s="21">
        <f t="shared" si="1"/>
        <v>0</v>
      </c>
      <c r="H20" s="29"/>
    </row>
    <row r="21" spans="1:8" ht="15.75" x14ac:dyDescent="0.25">
      <c r="A21" s="19" t="str">
        <f t="shared" si="0"/>
        <v>Fr</v>
      </c>
      <c r="B21" s="20">
        <f>$C$5+12</f>
        <v>44177</v>
      </c>
      <c r="C21" s="10"/>
      <c r="D21" s="10"/>
      <c r="E21" s="12"/>
      <c r="F21" s="12"/>
      <c r="G21" s="21">
        <f t="shared" si="1"/>
        <v>0</v>
      </c>
      <c r="H21" s="29"/>
    </row>
    <row r="22" spans="1:8" ht="15.75" x14ac:dyDescent="0.25">
      <c r="A22" s="19" t="str">
        <f t="shared" si="0"/>
        <v>Sa</v>
      </c>
      <c r="B22" s="20">
        <f>$C$5+13</f>
        <v>44178</v>
      </c>
      <c r="C22" s="55"/>
      <c r="D22" s="55"/>
      <c r="E22" s="12"/>
      <c r="F22" s="12"/>
      <c r="G22" s="21">
        <f t="shared" si="1"/>
        <v>0</v>
      </c>
      <c r="H22" s="29"/>
    </row>
    <row r="23" spans="1:8" ht="15.75" x14ac:dyDescent="0.25">
      <c r="A23" s="19" t="str">
        <f t="shared" si="0"/>
        <v>So</v>
      </c>
      <c r="B23" s="20">
        <f>$C$5+14</f>
        <v>44179</v>
      </c>
      <c r="C23" s="55"/>
      <c r="D23" s="55"/>
      <c r="E23" s="12"/>
      <c r="F23" s="12"/>
      <c r="G23" s="21">
        <f t="shared" si="1"/>
        <v>0</v>
      </c>
      <c r="H23" s="29"/>
    </row>
    <row r="24" spans="1:8" ht="15.75" x14ac:dyDescent="0.25">
      <c r="A24" s="19" t="str">
        <f t="shared" si="0"/>
        <v>Mo</v>
      </c>
      <c r="B24" s="20">
        <f>$C$5+15</f>
        <v>44180</v>
      </c>
      <c r="C24" s="55"/>
      <c r="D24" s="55"/>
      <c r="E24" s="10"/>
      <c r="F24" s="10"/>
      <c r="G24" s="21">
        <f t="shared" si="1"/>
        <v>0</v>
      </c>
      <c r="H24" s="29"/>
    </row>
    <row r="25" spans="1:8" ht="15.75" x14ac:dyDescent="0.25">
      <c r="A25" s="19" t="str">
        <f t="shared" si="0"/>
        <v>Di</v>
      </c>
      <c r="B25" s="20">
        <f>$C$5+16</f>
        <v>44181</v>
      </c>
      <c r="C25" s="55"/>
      <c r="D25" s="55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Mi</v>
      </c>
      <c r="B26" s="20">
        <f>$C$5+17</f>
        <v>44182</v>
      </c>
      <c r="C26" s="55"/>
      <c r="D26" s="55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Do</v>
      </c>
      <c r="B27" s="20">
        <f>$C$5+18</f>
        <v>44183</v>
      </c>
      <c r="C27" s="55"/>
      <c r="D27" s="55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Fr</v>
      </c>
      <c r="B28" s="20">
        <f>$C$5+19</f>
        <v>44184</v>
      </c>
      <c r="C28" s="55"/>
      <c r="D28" s="55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Sa</v>
      </c>
      <c r="B29" s="20">
        <f>$C$5+20</f>
        <v>44185</v>
      </c>
      <c r="C29" s="10"/>
      <c r="D29" s="10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So</v>
      </c>
      <c r="B30" s="20">
        <f>$C$5+21</f>
        <v>44186</v>
      </c>
      <c r="C30" s="10"/>
      <c r="D30" s="10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Mo</v>
      </c>
      <c r="B31" s="20">
        <f>$C$5+22</f>
        <v>44187</v>
      </c>
      <c r="C31" s="10"/>
      <c r="D31" s="10"/>
      <c r="E31" s="10"/>
      <c r="F31" s="10"/>
      <c r="G31" s="21">
        <f t="shared" si="1"/>
        <v>0</v>
      </c>
      <c r="H31" s="29"/>
    </row>
    <row r="32" spans="1:8" ht="15.75" x14ac:dyDescent="0.25">
      <c r="A32" s="19" t="str">
        <f t="shared" si="0"/>
        <v>Di</v>
      </c>
      <c r="B32" s="20">
        <f>$C$5+23</f>
        <v>44188</v>
      </c>
      <c r="C32" s="10"/>
      <c r="D32" s="10"/>
      <c r="E32" s="10"/>
      <c r="F32" s="10"/>
      <c r="G32" s="21">
        <f t="shared" si="1"/>
        <v>0</v>
      </c>
      <c r="H32" s="29"/>
    </row>
    <row r="33" spans="1:8" ht="15.75" x14ac:dyDescent="0.25">
      <c r="A33" s="19" t="str">
        <f t="shared" si="0"/>
        <v>Mi</v>
      </c>
      <c r="B33" s="35">
        <f>$C$5+24</f>
        <v>44189</v>
      </c>
      <c r="C33" s="10"/>
      <c r="D33" s="10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Do</v>
      </c>
      <c r="B34" s="35">
        <f>$C$5+25</f>
        <v>44190</v>
      </c>
      <c r="C34" s="10"/>
      <c r="D34" s="10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Fr</v>
      </c>
      <c r="B35" s="20">
        <f>$C$5+26</f>
        <v>44191</v>
      </c>
      <c r="C35" s="10"/>
      <c r="D35" s="10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Sa</v>
      </c>
      <c r="B36" s="20">
        <f>$C$5+27</f>
        <v>44192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So</v>
      </c>
      <c r="B37" s="20">
        <f>$C$5+28</f>
        <v>44193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Mo</v>
      </c>
      <c r="B38" s="20">
        <f>$C$5+29</f>
        <v>44194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9" t="str">
        <f t="shared" si="0"/>
        <v>Di</v>
      </c>
      <c r="B39" s="20">
        <f>$C$5+30</f>
        <v>44195</v>
      </c>
      <c r="C39" s="10"/>
      <c r="D39" s="10"/>
      <c r="E39" s="10"/>
      <c r="F39" s="10"/>
      <c r="G39" s="3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ht="15.75" x14ac:dyDescent="0.25">
      <c r="A41" s="9"/>
      <c r="B41" s="27"/>
      <c r="C41" s="9"/>
      <c r="D41" s="9"/>
      <c r="E41" s="9"/>
      <c r="F41" s="9"/>
      <c r="G41" s="28"/>
      <c r="H41" s="9"/>
    </row>
    <row r="42" spans="1:8" ht="15.75" x14ac:dyDescent="0.25">
      <c r="A42" s="9"/>
      <c r="B42" s="48" t="s">
        <v>23</v>
      </c>
      <c r="C42" s="80"/>
      <c r="D42" s="80"/>
      <c r="E42" s="14"/>
      <c r="F42" s="48" t="s">
        <v>23</v>
      </c>
      <c r="G42" s="46"/>
      <c r="H42" s="49"/>
    </row>
    <row r="43" spans="1:8" ht="15.75" x14ac:dyDescent="0.25">
      <c r="A43" s="9"/>
      <c r="B43" s="14"/>
      <c r="C43" s="14"/>
      <c r="D43" s="14"/>
      <c r="E43" s="14"/>
      <c r="F43" s="14"/>
      <c r="G43" s="14"/>
      <c r="H43" s="14"/>
    </row>
    <row r="44" spans="1:8" ht="15.75" x14ac:dyDescent="0.25">
      <c r="A44" s="9"/>
      <c r="B44" s="78"/>
      <c r="C44" s="78"/>
      <c r="D44" s="78"/>
      <c r="E44" s="14"/>
      <c r="F44" s="51"/>
      <c r="G44" s="80"/>
      <c r="H44" s="80"/>
    </row>
    <row r="45" spans="1:8" ht="15.75" x14ac:dyDescent="0.25">
      <c r="A45" s="9"/>
      <c r="B45" s="79" t="s">
        <v>28</v>
      </c>
      <c r="C45" s="79"/>
      <c r="D45" s="79"/>
      <c r="E45" s="14"/>
      <c r="F45" s="14" t="s">
        <v>29</v>
      </c>
      <c r="G45" s="14"/>
    </row>
    <row r="46" spans="1:8" ht="15.75" x14ac:dyDescent="0.25">
      <c r="A46" s="9"/>
      <c r="B46" s="27"/>
      <c r="C46" s="9"/>
      <c r="D46" s="9"/>
      <c r="E46" s="9"/>
      <c r="F46" s="9"/>
      <c r="G46" s="28"/>
      <c r="H46" s="9"/>
    </row>
    <row r="47" spans="1:8" ht="15.75" x14ac:dyDescent="0.25">
      <c r="A47" s="9"/>
      <c r="B47" s="81"/>
      <c r="C47" s="81"/>
      <c r="D47" s="81"/>
      <c r="E47" s="81"/>
      <c r="F47" s="81"/>
      <c r="G47" s="28"/>
      <c r="H47" s="28"/>
    </row>
  </sheetData>
  <sheetProtection algorithmName="SHA-512" hashValue="ne94Lh4yL/4JzPTEzXdeQmsE9O8j+q/rwjodiYVXIk+FeCJ3Rsp6aw6U2KkWCduUxwpEl1vdSI8v81A0KXUabw==" saltValue="EMQxsK0actErtmFNr8V9lg==" spinCount="100000" sheet="1" objects="1" scenarios="1"/>
  <mergeCells count="16">
    <mergeCell ref="A1:H1"/>
    <mergeCell ref="B44:D44"/>
    <mergeCell ref="A5:B5"/>
    <mergeCell ref="A3:B3"/>
    <mergeCell ref="A4:B4"/>
    <mergeCell ref="A6:B6"/>
    <mergeCell ref="E6:F6"/>
    <mergeCell ref="C3:H3"/>
    <mergeCell ref="C4:H4"/>
    <mergeCell ref="C5:H5"/>
    <mergeCell ref="B47:F47"/>
    <mergeCell ref="E7:F7"/>
    <mergeCell ref="C7:D7"/>
    <mergeCell ref="B45:D45"/>
    <mergeCell ref="G44:H44"/>
    <mergeCell ref="C42:D42"/>
  </mergeCells>
  <conditionalFormatting sqref="A9:A39">
    <cfRule type="containsText" dxfId="1" priority="1" operator="containsText" text="s">
      <formula>NOT(ISERROR(SEARCH("s",A9)))</formula>
    </cfRule>
  </conditionalFormatting>
  <conditionalFormatting sqref="A9:B39">
    <cfRule type="expression" dxfId="0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view="pageLayout" topLeftCell="A24" zoomScaleNormal="100" workbookViewId="0">
      <selection activeCell="B14" sqref="B14"/>
    </sheetView>
  </sheetViews>
  <sheetFormatPr baseColWidth="10" defaultRowHeight="15" x14ac:dyDescent="0.25"/>
  <cols>
    <col min="1" max="1" width="9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3</v>
      </c>
      <c r="B1" s="69"/>
      <c r="C1" s="69"/>
      <c r="D1" s="69"/>
      <c r="E1" s="69"/>
      <c r="F1" s="69"/>
      <c r="G1" s="69"/>
      <c r="H1" s="38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IF(Stammdaten!B5="","",DATE(Stammdaten!B5,MONTH(1),DAY(1)))-1</f>
        <v>43830</v>
      </c>
      <c r="D5" s="74"/>
      <c r="E5" s="74"/>
      <c r="F5" s="74"/>
      <c r="G5" s="74"/>
      <c r="H5" s="75"/>
    </row>
    <row r="6" spans="1:8" ht="18.75" x14ac:dyDescent="0.3">
      <c r="A6" s="7"/>
      <c r="B6" s="7"/>
      <c r="C6" s="8"/>
      <c r="D6" s="8"/>
      <c r="E6" s="8"/>
      <c r="F6" s="8"/>
      <c r="G6" s="8"/>
      <c r="H6" s="8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4" t="s">
        <v>22</v>
      </c>
    </row>
    <row r="8" spans="1:8" ht="15.75" x14ac:dyDescent="0.25">
      <c r="A8" s="39">
        <f>C5</f>
        <v>43830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9" si="0">TEXT(B9,"TTT")</f>
        <v>Mo</v>
      </c>
      <c r="B9" s="35">
        <f>$C$5</f>
        <v>43830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Di</v>
      </c>
      <c r="B10" s="20">
        <f>$C$5+1</f>
        <v>43831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Mi</v>
      </c>
      <c r="B11" s="20">
        <f>$C$5+2</f>
        <v>43832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Do</v>
      </c>
      <c r="B12" s="20">
        <f>$C$5+3</f>
        <v>43833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Fr</v>
      </c>
      <c r="B13" s="20">
        <f>$C$5+4</f>
        <v>43834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Sa</v>
      </c>
      <c r="B14" s="58">
        <f>$C$5+5</f>
        <v>43835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So</v>
      </c>
      <c r="B15" s="20">
        <f>$C$5+6</f>
        <v>43836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Mo</v>
      </c>
      <c r="B16" s="20">
        <f>$C$5+7</f>
        <v>43837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Di</v>
      </c>
      <c r="B17" s="20">
        <f>$C$5+8</f>
        <v>43838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Mi</v>
      </c>
      <c r="B18" s="20">
        <f>$C$5+9</f>
        <v>43839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Do</v>
      </c>
      <c r="B19" s="20">
        <f>$C$5+10</f>
        <v>43840</v>
      </c>
      <c r="C19" s="12"/>
      <c r="D19" s="12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Fr</v>
      </c>
      <c r="B20" s="20">
        <f>$C$5+11</f>
        <v>43841</v>
      </c>
      <c r="C20" s="12"/>
      <c r="D20" s="12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Sa</v>
      </c>
      <c r="B21" s="20">
        <f>$C$5+12</f>
        <v>43842</v>
      </c>
      <c r="C21" s="12"/>
      <c r="D21" s="12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So</v>
      </c>
      <c r="B22" s="20">
        <f>$C$5+13</f>
        <v>43843</v>
      </c>
      <c r="C22" s="12"/>
      <c r="D22" s="12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Mo</v>
      </c>
      <c r="B23" s="20">
        <f>$C$5+14</f>
        <v>43844</v>
      </c>
      <c r="C23" s="12"/>
      <c r="D23" s="12"/>
      <c r="E23" s="10"/>
      <c r="F23" s="10"/>
      <c r="G23" s="21">
        <f t="shared" si="1"/>
        <v>0</v>
      </c>
      <c r="H23" s="29"/>
    </row>
    <row r="24" spans="1:8" ht="15.75" x14ac:dyDescent="0.25">
      <c r="A24" s="19" t="str">
        <f t="shared" si="0"/>
        <v>Di</v>
      </c>
      <c r="B24" s="20">
        <f>$C$5+15</f>
        <v>43845</v>
      </c>
      <c r="C24" s="12"/>
      <c r="D24" s="12"/>
      <c r="E24" s="10"/>
      <c r="F24" s="10"/>
      <c r="G24" s="21">
        <f t="shared" si="1"/>
        <v>0</v>
      </c>
      <c r="H24" s="29"/>
    </row>
    <row r="25" spans="1:8" ht="15.75" x14ac:dyDescent="0.25">
      <c r="A25" s="19" t="str">
        <f t="shared" si="0"/>
        <v>Mi</v>
      </c>
      <c r="B25" s="20">
        <f>$C$5+16</f>
        <v>43846</v>
      </c>
      <c r="C25" s="12"/>
      <c r="D25" s="12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Do</v>
      </c>
      <c r="B26" s="20">
        <f>$C$5+17</f>
        <v>43847</v>
      </c>
      <c r="C26" s="12"/>
      <c r="D26" s="12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Fr</v>
      </c>
      <c r="B27" s="20">
        <f>$C$5+18</f>
        <v>43848</v>
      </c>
      <c r="C27" s="12"/>
      <c r="D27" s="12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Sa</v>
      </c>
      <c r="B28" s="20">
        <f>$C$5+19</f>
        <v>43849</v>
      </c>
      <c r="C28" s="12"/>
      <c r="D28" s="12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So</v>
      </c>
      <c r="B29" s="20">
        <f>$C$5+20</f>
        <v>43850</v>
      </c>
      <c r="C29" s="12"/>
      <c r="D29" s="12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Mo</v>
      </c>
      <c r="B30" s="20">
        <f>$C$5+21</f>
        <v>43851</v>
      </c>
      <c r="C30" s="12"/>
      <c r="D30" s="12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Di</v>
      </c>
      <c r="B31" s="20">
        <f>$C$5+22</f>
        <v>43852</v>
      </c>
      <c r="C31" s="12"/>
      <c r="D31" s="12"/>
      <c r="E31" s="10"/>
      <c r="F31" s="10"/>
      <c r="G31" s="21">
        <f t="shared" si="1"/>
        <v>0</v>
      </c>
      <c r="H31" s="29"/>
    </row>
    <row r="32" spans="1:8" ht="15.75" x14ac:dyDescent="0.25">
      <c r="A32" s="19" t="str">
        <f t="shared" si="0"/>
        <v>Mi</v>
      </c>
      <c r="B32" s="20">
        <f>$C$5+23</f>
        <v>43853</v>
      </c>
      <c r="C32" s="12"/>
      <c r="D32" s="12"/>
      <c r="E32" s="10"/>
      <c r="F32" s="10"/>
      <c r="G32" s="21">
        <f t="shared" si="1"/>
        <v>0</v>
      </c>
      <c r="H32" s="29"/>
    </row>
    <row r="33" spans="1:8" ht="15.75" x14ac:dyDescent="0.25">
      <c r="A33" s="19" t="str">
        <f t="shared" si="0"/>
        <v>Do</v>
      </c>
      <c r="B33" s="20">
        <f>$C$5+24</f>
        <v>43854</v>
      </c>
      <c r="C33" s="12"/>
      <c r="D33" s="12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Fr</v>
      </c>
      <c r="B34" s="20">
        <f>$C$5+25</f>
        <v>43855</v>
      </c>
      <c r="C34" s="12"/>
      <c r="D34" s="12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Sa</v>
      </c>
      <c r="B35" s="20">
        <f>$C$5+26</f>
        <v>43856</v>
      </c>
      <c r="C35" s="12"/>
      <c r="D35" s="12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So</v>
      </c>
      <c r="B36" s="20">
        <f>$C$5+27</f>
        <v>43857</v>
      </c>
      <c r="C36" s="12"/>
      <c r="D36" s="12"/>
      <c r="E36" s="10"/>
      <c r="F36" s="10"/>
      <c r="G36" s="21">
        <f t="shared" si="1"/>
        <v>0</v>
      </c>
      <c r="H36" s="29"/>
    </row>
    <row r="37" spans="1:8" ht="15.75" x14ac:dyDescent="0.25">
      <c r="A37" s="10" t="s">
        <v>27</v>
      </c>
      <c r="B37" s="20">
        <f>$C$5+27</f>
        <v>43857</v>
      </c>
      <c r="C37" s="12"/>
      <c r="D37" s="12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Di</v>
      </c>
      <c r="B38" s="20">
        <f>$C$5+29</f>
        <v>43859</v>
      </c>
      <c r="C38" s="12"/>
      <c r="D38" s="12"/>
      <c r="E38" s="10"/>
      <c r="F38" s="10"/>
      <c r="G38" s="21">
        <f t="shared" si="1"/>
        <v>0</v>
      </c>
      <c r="H38" s="29"/>
    </row>
    <row r="39" spans="1:8" ht="15.75" x14ac:dyDescent="0.25">
      <c r="A39" s="19" t="str">
        <f t="shared" si="0"/>
        <v>Mi</v>
      </c>
      <c r="B39" s="20">
        <f>$C$5+30</f>
        <v>43860</v>
      </c>
      <c r="C39" s="12"/>
      <c r="D39" s="12"/>
      <c r="E39" s="10"/>
      <c r="F39" s="10"/>
      <c r="G39" s="2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x14ac:dyDescent="0.25">
      <c r="B41" s="18" t="s">
        <v>23</v>
      </c>
      <c r="C41" s="65"/>
      <c r="D41" s="65"/>
      <c r="F41" s="18" t="s">
        <v>23</v>
      </c>
      <c r="G41" s="47"/>
      <c r="H41" s="36"/>
    </row>
    <row r="43" spans="1:8" x14ac:dyDescent="0.25">
      <c r="B43" s="76"/>
      <c r="C43" s="76"/>
      <c r="D43" s="76"/>
      <c r="F43" s="46"/>
      <c r="G43" s="46"/>
      <c r="H43" s="46"/>
    </row>
    <row r="44" spans="1:8" x14ac:dyDescent="0.25">
      <c r="B44" s="64" t="s">
        <v>28</v>
      </c>
      <c r="C44" s="64"/>
      <c r="D44" s="64"/>
      <c r="F44" s="6" t="s">
        <v>29</v>
      </c>
    </row>
  </sheetData>
  <sheetProtection algorithmName="SHA-512" hashValue="4Ial1oIa9tzQ9qfGOPUT2RN/QV1GopfOctc7UGIzbQNIxR61S8tyY/KxZyHTYLgN6rtzy2RkekNYZy+yEIsfEA==" saltValue="kYAVx5X3LM3E+/BMIrF8wA==" spinCount="100000" sheet="1" objects="1" scenarios="1"/>
  <mergeCells count="12">
    <mergeCell ref="A1:G1"/>
    <mergeCell ref="C3:H3"/>
    <mergeCell ref="C4:H4"/>
    <mergeCell ref="C5:H5"/>
    <mergeCell ref="B43:D43"/>
    <mergeCell ref="E7:F7"/>
    <mergeCell ref="B44:D44"/>
    <mergeCell ref="C41:D41"/>
    <mergeCell ref="A3:B3"/>
    <mergeCell ref="A4:B4"/>
    <mergeCell ref="A5:B5"/>
    <mergeCell ref="C7:D7"/>
  </mergeCells>
  <conditionalFormatting sqref="A9:A39">
    <cfRule type="containsText" dxfId="36" priority="1" operator="containsText" text="s">
      <formula>NOT(ISERROR(SEARCH("s",A9)))</formula>
    </cfRule>
    <cfRule type="containsText" dxfId="35" priority="3" operator="containsText" text="s">
      <formula>NOT(ISERROR(SEARCH("s",A9)))</formula>
    </cfRule>
    <cfRule type="containsText" dxfId="34" priority="5" operator="containsText" text="s">
      <formula>NOT(ISERROR(SEARCH("s",A9)))</formula>
    </cfRule>
    <cfRule type="containsText" dxfId="33" priority="6" operator="containsText" text="s">
      <formula>NOT(ISERROR(SEARCH("s",A9)))</formula>
    </cfRule>
    <cfRule type="containsText" dxfId="32" priority="7" operator="containsText" text="s">
      <formula>NOT(ISERROR(SEARCH("s",A9)))</formula>
    </cfRule>
  </conditionalFormatting>
  <conditionalFormatting sqref="A9:B39">
    <cfRule type="expression" dxfId="31" priority="10">
      <formula>"Wochentag(B19;19)6"</formula>
    </cfRule>
  </conditionalFormatting>
  <conditionalFormatting sqref="B9:B39">
    <cfRule type="expression" priority="11">
      <formula>WEEKDAY($B9,2)&gt;=6</formula>
    </cfRule>
    <cfRule type="expression" priority="12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view="pageLayout" zoomScaleNormal="100" workbookViewId="0">
      <selection activeCell="C14" sqref="C14:F14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5703125" style="6" customWidth="1"/>
    <col min="9" max="16384" width="11.42578125" style="6"/>
  </cols>
  <sheetData>
    <row r="1" spans="1:8" ht="23.25" x14ac:dyDescent="0.35">
      <c r="A1" s="69" t="s">
        <v>11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IF(Stammdaten!B5="","",DATE(Stammdaten!B5,MONTH(1)+1,DAY(1)))-1</f>
        <v>43861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0" t="s">
        <v>22</v>
      </c>
    </row>
    <row r="8" spans="1:8" ht="15.75" x14ac:dyDescent="0.25">
      <c r="A8" s="39">
        <f>C5</f>
        <v>43861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15"/>
    </row>
    <row r="9" spans="1:8" ht="15.75" x14ac:dyDescent="0.25">
      <c r="A9" s="19" t="str">
        <f t="shared" ref="A9:A36" si="0">TEXT(B9,"TTT")</f>
        <v>Do</v>
      </c>
      <c r="B9" s="20">
        <f>$C$5</f>
        <v>43861</v>
      </c>
      <c r="C9" s="12"/>
      <c r="D9" s="12"/>
      <c r="E9" s="12"/>
      <c r="F9" s="12"/>
      <c r="G9" s="21">
        <f>D9-C9+F9-E9</f>
        <v>0</v>
      </c>
      <c r="H9" s="13"/>
    </row>
    <row r="10" spans="1:8" ht="15.75" customHeight="1" x14ac:dyDescent="0.25">
      <c r="A10" s="19" t="str">
        <f t="shared" si="0"/>
        <v>Fr</v>
      </c>
      <c r="B10" s="20">
        <f>$C$5+1</f>
        <v>43862</v>
      </c>
      <c r="C10" s="12"/>
      <c r="D10" s="12"/>
      <c r="E10" s="12"/>
      <c r="F10" s="12"/>
      <c r="G10" s="21">
        <f t="shared" ref="G10:G37" si="1">D10-C10+F10-E10</f>
        <v>0</v>
      </c>
      <c r="H10" s="13"/>
    </row>
    <row r="11" spans="1:8" ht="15.75" x14ac:dyDescent="0.25">
      <c r="A11" s="19" t="str">
        <f t="shared" si="0"/>
        <v>Sa</v>
      </c>
      <c r="B11" s="20">
        <f>$C$5+2</f>
        <v>43863</v>
      </c>
      <c r="C11" s="12"/>
      <c r="D11" s="12"/>
      <c r="E11" s="10"/>
      <c r="F11" s="10"/>
      <c r="G11" s="21">
        <f t="shared" si="1"/>
        <v>0</v>
      </c>
      <c r="H11" s="15"/>
    </row>
    <row r="12" spans="1:8" ht="15.75" x14ac:dyDescent="0.25">
      <c r="A12" s="19" t="str">
        <f t="shared" si="0"/>
        <v>So</v>
      </c>
      <c r="B12" s="20">
        <f>$C$5+3</f>
        <v>43864</v>
      </c>
      <c r="C12" s="12"/>
      <c r="D12" s="12"/>
      <c r="E12" s="10"/>
      <c r="F12" s="10"/>
      <c r="G12" s="21">
        <f t="shared" si="1"/>
        <v>0</v>
      </c>
      <c r="H12" s="15"/>
    </row>
    <row r="13" spans="1:8" ht="15.75" x14ac:dyDescent="0.25">
      <c r="A13" s="19" t="str">
        <f t="shared" si="0"/>
        <v>Mo</v>
      </c>
      <c r="B13" s="20">
        <f>$C$5+4</f>
        <v>43865</v>
      </c>
      <c r="C13" s="12"/>
      <c r="D13" s="12"/>
      <c r="E13" s="10"/>
      <c r="F13" s="10"/>
      <c r="G13" s="21">
        <f t="shared" si="1"/>
        <v>0</v>
      </c>
      <c r="H13" s="15"/>
    </row>
    <row r="14" spans="1:8" ht="15.75" x14ac:dyDescent="0.25">
      <c r="A14" s="19" t="str">
        <f t="shared" si="0"/>
        <v>Di</v>
      </c>
      <c r="B14" s="20">
        <f>$C$5+5</f>
        <v>43866</v>
      </c>
      <c r="C14" s="12"/>
      <c r="D14" s="12"/>
      <c r="E14" s="12"/>
      <c r="F14" s="12"/>
      <c r="G14" s="21">
        <f t="shared" si="1"/>
        <v>0</v>
      </c>
      <c r="H14" s="15"/>
    </row>
    <row r="15" spans="1:8" ht="15.75" customHeight="1" x14ac:dyDescent="0.25">
      <c r="A15" s="19" t="str">
        <f t="shared" si="0"/>
        <v>Mi</v>
      </c>
      <c r="B15" s="20">
        <f>$C$5+6</f>
        <v>43867</v>
      </c>
      <c r="C15" s="12"/>
      <c r="D15" s="12"/>
      <c r="E15" s="10"/>
      <c r="F15" s="10"/>
      <c r="G15" s="21">
        <f t="shared" si="1"/>
        <v>0</v>
      </c>
      <c r="H15" s="15"/>
    </row>
    <row r="16" spans="1:8" ht="15.75" x14ac:dyDescent="0.25">
      <c r="A16" s="19" t="str">
        <f t="shared" si="0"/>
        <v>Do</v>
      </c>
      <c r="B16" s="20">
        <f>$C$5+7</f>
        <v>43868</v>
      </c>
      <c r="C16" s="12"/>
      <c r="D16" s="12"/>
      <c r="E16" s="10"/>
      <c r="F16" s="10"/>
      <c r="G16" s="21">
        <f t="shared" si="1"/>
        <v>0</v>
      </c>
      <c r="H16" s="15"/>
    </row>
    <row r="17" spans="1:8" ht="15.75" x14ac:dyDescent="0.25">
      <c r="A17" s="19" t="str">
        <f t="shared" si="0"/>
        <v>Fr</v>
      </c>
      <c r="B17" s="20">
        <f>$C$5+8</f>
        <v>43869</v>
      </c>
      <c r="C17" s="12"/>
      <c r="D17" s="12"/>
      <c r="E17" s="10"/>
      <c r="F17" s="10"/>
      <c r="G17" s="21">
        <f t="shared" si="1"/>
        <v>0</v>
      </c>
      <c r="H17" s="15"/>
    </row>
    <row r="18" spans="1:8" ht="15.75" x14ac:dyDescent="0.25">
      <c r="A18" s="19" t="str">
        <f t="shared" si="0"/>
        <v>Sa</v>
      </c>
      <c r="B18" s="20">
        <f>$C$5+9</f>
        <v>43870</v>
      </c>
      <c r="C18" s="12"/>
      <c r="D18" s="12"/>
      <c r="E18" s="10"/>
      <c r="F18" s="10"/>
      <c r="G18" s="21">
        <f t="shared" si="1"/>
        <v>0</v>
      </c>
      <c r="H18" s="15"/>
    </row>
    <row r="19" spans="1:8" ht="15.75" x14ac:dyDescent="0.25">
      <c r="A19" s="19" t="str">
        <f t="shared" si="0"/>
        <v>So</v>
      </c>
      <c r="B19" s="20">
        <f>$C$5+10</f>
        <v>43871</v>
      </c>
      <c r="C19" s="12"/>
      <c r="D19" s="12"/>
      <c r="E19" s="12"/>
      <c r="F19" s="12"/>
      <c r="G19" s="21">
        <f t="shared" si="1"/>
        <v>0</v>
      </c>
      <c r="H19" s="15"/>
    </row>
    <row r="20" spans="1:8" ht="15.75" x14ac:dyDescent="0.25">
      <c r="A20" s="19" t="str">
        <f t="shared" si="0"/>
        <v>Mo</v>
      </c>
      <c r="B20" s="20">
        <f>$C$5+11</f>
        <v>43872</v>
      </c>
      <c r="C20" s="12"/>
      <c r="D20" s="12"/>
      <c r="E20" s="12"/>
      <c r="F20" s="12"/>
      <c r="G20" s="21">
        <f t="shared" si="1"/>
        <v>0</v>
      </c>
      <c r="H20" s="15"/>
    </row>
    <row r="21" spans="1:8" ht="15.75" x14ac:dyDescent="0.25">
      <c r="A21" s="19" t="str">
        <f t="shared" si="0"/>
        <v>Di</v>
      </c>
      <c r="B21" s="20">
        <f>$C$5+12</f>
        <v>43873</v>
      </c>
      <c r="C21" s="12"/>
      <c r="D21" s="12"/>
      <c r="E21" s="12"/>
      <c r="F21" s="12"/>
      <c r="G21" s="21">
        <f t="shared" si="1"/>
        <v>0</v>
      </c>
      <c r="H21" s="15"/>
    </row>
    <row r="22" spans="1:8" ht="15.75" x14ac:dyDescent="0.25">
      <c r="A22" s="19" t="str">
        <f t="shared" si="0"/>
        <v>Mi</v>
      </c>
      <c r="B22" s="20">
        <f>$C$5+13</f>
        <v>43874</v>
      </c>
      <c r="C22" s="12"/>
      <c r="D22" s="12"/>
      <c r="E22" s="12"/>
      <c r="F22" s="12"/>
      <c r="G22" s="21">
        <f t="shared" si="1"/>
        <v>0</v>
      </c>
      <c r="H22" s="15"/>
    </row>
    <row r="23" spans="1:8" ht="15.75" x14ac:dyDescent="0.25">
      <c r="A23" s="19" t="str">
        <f t="shared" si="0"/>
        <v>Do</v>
      </c>
      <c r="B23" s="20">
        <f>$C$5+14</f>
        <v>43875</v>
      </c>
      <c r="C23" s="12"/>
      <c r="D23" s="12"/>
      <c r="E23" s="12"/>
      <c r="F23" s="12"/>
      <c r="G23" s="21">
        <f t="shared" si="1"/>
        <v>0</v>
      </c>
      <c r="H23" s="15"/>
    </row>
    <row r="24" spans="1:8" ht="15.75" x14ac:dyDescent="0.25">
      <c r="A24" s="19" t="str">
        <f t="shared" si="0"/>
        <v>Fr</v>
      </c>
      <c r="B24" s="20">
        <f>$C$5+15</f>
        <v>43876</v>
      </c>
      <c r="C24" s="12"/>
      <c r="D24" s="12"/>
      <c r="E24" s="12"/>
      <c r="F24" s="12"/>
      <c r="G24" s="21">
        <f t="shared" si="1"/>
        <v>0</v>
      </c>
      <c r="H24" s="15"/>
    </row>
    <row r="25" spans="1:8" ht="15.75" x14ac:dyDescent="0.25">
      <c r="A25" s="19" t="str">
        <f t="shared" si="0"/>
        <v>Sa</v>
      </c>
      <c r="B25" s="20">
        <f>$C$5+16</f>
        <v>43877</v>
      </c>
      <c r="C25" s="12"/>
      <c r="D25" s="12"/>
      <c r="E25" s="12"/>
      <c r="F25" s="12"/>
      <c r="G25" s="21">
        <f t="shared" si="1"/>
        <v>0</v>
      </c>
      <c r="H25" s="15"/>
    </row>
    <row r="26" spans="1:8" ht="15.75" x14ac:dyDescent="0.25">
      <c r="A26" s="19" t="str">
        <f t="shared" si="0"/>
        <v>So</v>
      </c>
      <c r="B26" s="20">
        <f>$C$5+17</f>
        <v>43878</v>
      </c>
      <c r="C26" s="12"/>
      <c r="D26" s="12"/>
      <c r="E26" s="12"/>
      <c r="F26" s="12"/>
      <c r="G26" s="21">
        <f t="shared" si="1"/>
        <v>0</v>
      </c>
      <c r="H26" s="15"/>
    </row>
    <row r="27" spans="1:8" ht="15.75" x14ac:dyDescent="0.25">
      <c r="A27" s="19" t="str">
        <f t="shared" si="0"/>
        <v>Mo</v>
      </c>
      <c r="B27" s="20">
        <f>$C$5+18</f>
        <v>43879</v>
      </c>
      <c r="C27" s="12"/>
      <c r="D27" s="12"/>
      <c r="E27" s="12"/>
      <c r="F27" s="12"/>
      <c r="G27" s="21">
        <f t="shared" si="1"/>
        <v>0</v>
      </c>
      <c r="H27" s="15"/>
    </row>
    <row r="28" spans="1:8" ht="15.75" x14ac:dyDescent="0.25">
      <c r="A28" s="19" t="str">
        <f t="shared" si="0"/>
        <v>Di</v>
      </c>
      <c r="B28" s="20">
        <f>$C$5+19</f>
        <v>43880</v>
      </c>
      <c r="C28" s="12"/>
      <c r="D28" s="12"/>
      <c r="E28" s="10"/>
      <c r="F28" s="10"/>
      <c r="G28" s="21">
        <f t="shared" si="1"/>
        <v>0</v>
      </c>
      <c r="H28" s="15"/>
    </row>
    <row r="29" spans="1:8" ht="15.75" x14ac:dyDescent="0.25">
      <c r="A29" s="19" t="str">
        <f t="shared" si="0"/>
        <v>Mi</v>
      </c>
      <c r="B29" s="20">
        <f>$C$5+20</f>
        <v>43881</v>
      </c>
      <c r="C29" s="12"/>
      <c r="D29" s="12"/>
      <c r="E29" s="10"/>
      <c r="F29" s="10"/>
      <c r="G29" s="21">
        <f t="shared" si="1"/>
        <v>0</v>
      </c>
      <c r="H29" s="15"/>
    </row>
    <row r="30" spans="1:8" ht="15.75" x14ac:dyDescent="0.25">
      <c r="A30" s="19" t="str">
        <f t="shared" si="0"/>
        <v>Do</v>
      </c>
      <c r="B30" s="20">
        <f>$C$5+21</f>
        <v>43882</v>
      </c>
      <c r="C30" s="12"/>
      <c r="D30" s="12"/>
      <c r="E30" s="10"/>
      <c r="F30" s="10"/>
      <c r="G30" s="21">
        <f t="shared" si="1"/>
        <v>0</v>
      </c>
      <c r="H30" s="15"/>
    </row>
    <row r="31" spans="1:8" ht="15.75" x14ac:dyDescent="0.25">
      <c r="A31" s="19" t="str">
        <f t="shared" si="0"/>
        <v>Fr</v>
      </c>
      <c r="B31" s="20">
        <f>$C$5+22</f>
        <v>43883</v>
      </c>
      <c r="C31" s="12"/>
      <c r="D31" s="12"/>
      <c r="E31" s="10"/>
      <c r="F31" s="10"/>
      <c r="G31" s="21">
        <f t="shared" si="1"/>
        <v>0</v>
      </c>
      <c r="H31" s="15"/>
    </row>
    <row r="32" spans="1:8" ht="15.75" x14ac:dyDescent="0.25">
      <c r="A32" s="19" t="str">
        <f t="shared" si="0"/>
        <v>Sa</v>
      </c>
      <c r="B32" s="20">
        <f>$C$5+23</f>
        <v>43884</v>
      </c>
      <c r="C32" s="12"/>
      <c r="D32" s="12"/>
      <c r="E32" s="10"/>
      <c r="F32" s="10"/>
      <c r="G32" s="21">
        <f t="shared" si="1"/>
        <v>0</v>
      </c>
      <c r="H32" s="15"/>
    </row>
    <row r="33" spans="1:8" ht="15.75" x14ac:dyDescent="0.25">
      <c r="A33" s="19" t="str">
        <f t="shared" si="0"/>
        <v>So</v>
      </c>
      <c r="B33" s="20">
        <f>$C$5+24</f>
        <v>43885</v>
      </c>
      <c r="C33" s="10"/>
      <c r="D33" s="10"/>
      <c r="E33" s="10"/>
      <c r="F33" s="10"/>
      <c r="G33" s="21">
        <f t="shared" si="1"/>
        <v>0</v>
      </c>
      <c r="H33" s="15"/>
    </row>
    <row r="34" spans="1:8" ht="15.75" x14ac:dyDescent="0.25">
      <c r="A34" s="19" t="str">
        <f t="shared" si="0"/>
        <v>Mo</v>
      </c>
      <c r="B34" s="20">
        <f>$C$5+25</f>
        <v>43886</v>
      </c>
      <c r="C34" s="10"/>
      <c r="D34" s="10"/>
      <c r="E34" s="10"/>
      <c r="F34" s="10"/>
      <c r="G34" s="21">
        <f t="shared" si="1"/>
        <v>0</v>
      </c>
      <c r="H34" s="15"/>
    </row>
    <row r="35" spans="1:8" ht="15.75" x14ac:dyDescent="0.25">
      <c r="A35" s="19" t="str">
        <f t="shared" si="0"/>
        <v>Di</v>
      </c>
      <c r="B35" s="20">
        <f>$C$5+26</f>
        <v>43887</v>
      </c>
      <c r="C35" s="10"/>
      <c r="D35" s="10"/>
      <c r="E35" s="10"/>
      <c r="F35" s="10"/>
      <c r="G35" s="21">
        <f t="shared" si="1"/>
        <v>0</v>
      </c>
      <c r="H35" s="15"/>
    </row>
    <row r="36" spans="1:8" ht="15.75" x14ac:dyDescent="0.25">
      <c r="A36" s="19" t="str">
        <f t="shared" si="0"/>
        <v>Mi</v>
      </c>
      <c r="B36" s="20">
        <f>$C$5+27</f>
        <v>43888</v>
      </c>
      <c r="C36" s="10"/>
      <c r="D36" s="10"/>
      <c r="E36" s="10"/>
      <c r="F36" s="10"/>
      <c r="G36" s="21">
        <f t="shared" si="1"/>
        <v>0</v>
      </c>
      <c r="H36" s="15"/>
    </row>
    <row r="37" spans="1:8" ht="15.75" x14ac:dyDescent="0.25">
      <c r="A37" s="10" t="s">
        <v>30</v>
      </c>
      <c r="B37" s="11">
        <v>43889</v>
      </c>
      <c r="C37" s="12"/>
      <c r="D37" s="12"/>
      <c r="E37" s="10"/>
      <c r="F37" s="10"/>
      <c r="G37" s="12">
        <f t="shared" si="1"/>
        <v>0</v>
      </c>
      <c r="H37" s="10"/>
    </row>
    <row r="38" spans="1:8" ht="15.75" x14ac:dyDescent="0.25">
      <c r="A38" s="22"/>
      <c r="B38" s="22"/>
      <c r="C38" s="22"/>
      <c r="D38" s="22"/>
      <c r="E38" s="22"/>
      <c r="F38" s="22" t="s">
        <v>24</v>
      </c>
      <c r="G38" s="54">
        <f>SUM(G9:G37)</f>
        <v>0</v>
      </c>
      <c r="H38" s="23"/>
    </row>
    <row r="39" spans="1:8" ht="15.75" x14ac:dyDescent="0.25">
      <c r="A39" s="24"/>
      <c r="B39" s="25"/>
      <c r="C39" s="24"/>
      <c r="D39" s="24"/>
      <c r="E39" s="24"/>
      <c r="F39" s="24"/>
      <c r="G39" s="26"/>
      <c r="H39" s="24"/>
    </row>
    <row r="40" spans="1:8" ht="15.75" x14ac:dyDescent="0.25">
      <c r="A40" s="9"/>
      <c r="B40" s="48" t="s">
        <v>23</v>
      </c>
      <c r="C40" s="80"/>
      <c r="D40" s="80"/>
      <c r="E40" s="14"/>
      <c r="F40" s="48" t="s">
        <v>23</v>
      </c>
      <c r="G40" s="46"/>
      <c r="H40" s="49"/>
    </row>
    <row r="41" spans="1:8" ht="15.75" x14ac:dyDescent="0.25">
      <c r="A41" s="9"/>
      <c r="B41" s="14"/>
      <c r="C41" s="14"/>
      <c r="D41" s="14"/>
      <c r="E41" s="14"/>
      <c r="F41" s="14"/>
      <c r="G41" s="14"/>
      <c r="H41" s="14"/>
    </row>
    <row r="42" spans="1:8" ht="15.75" x14ac:dyDescent="0.25">
      <c r="A42" s="9"/>
      <c r="B42" s="78"/>
      <c r="C42" s="78"/>
      <c r="D42" s="78"/>
      <c r="E42" s="14"/>
      <c r="F42" s="51"/>
      <c r="G42" s="80"/>
      <c r="H42" s="80"/>
    </row>
    <row r="43" spans="1:8" ht="15.75" x14ac:dyDescent="0.25">
      <c r="A43" s="9"/>
      <c r="B43" s="79" t="s">
        <v>28</v>
      </c>
      <c r="C43" s="79"/>
      <c r="D43" s="79"/>
      <c r="E43" s="14"/>
      <c r="F43" s="14"/>
      <c r="G43" s="50" t="s">
        <v>29</v>
      </c>
      <c r="H43" s="50"/>
    </row>
    <row r="44" spans="1:8" ht="15.75" x14ac:dyDescent="0.25">
      <c r="A44" s="9"/>
      <c r="B44" s="27"/>
      <c r="C44" s="9"/>
      <c r="D44" s="9"/>
      <c r="E44" s="9"/>
      <c r="F44" s="9"/>
      <c r="G44" s="28"/>
      <c r="H44" s="9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9"/>
      <c r="C46" s="9"/>
      <c r="D46" s="9"/>
      <c r="E46" s="9"/>
      <c r="F46" s="9"/>
      <c r="G46" s="28"/>
      <c r="H46" s="28"/>
    </row>
  </sheetData>
  <sheetProtection algorithmName="SHA-512" hashValue="4IwlwW4D/C1rA7JcrdHFI93ej6NXXBHErfqyUuxoNK3r5QDeppNvF/905VgCzJ5PPOyk2XdLrCm7cIAPW/fwrg==" saltValue="XaKEI7TL/f903eKAcqZZNg==" spinCount="100000" sheet="1" objects="1" scenarios="1"/>
  <mergeCells count="14">
    <mergeCell ref="B42:D42"/>
    <mergeCell ref="B43:D43"/>
    <mergeCell ref="C40:D40"/>
    <mergeCell ref="G42:H42"/>
    <mergeCell ref="A3:B3"/>
    <mergeCell ref="A4:B4"/>
    <mergeCell ref="A1:H1"/>
    <mergeCell ref="C3:H3"/>
    <mergeCell ref="C4:H4"/>
    <mergeCell ref="E6:F6"/>
    <mergeCell ref="C7:D7"/>
    <mergeCell ref="E7:F7"/>
    <mergeCell ref="A5:B5"/>
    <mergeCell ref="C5:H5"/>
  </mergeCells>
  <conditionalFormatting sqref="A9:A36">
    <cfRule type="containsText" dxfId="30" priority="1" operator="containsText" text="s">
      <formula>NOT(ISERROR(SEARCH("s",A9)))</formula>
    </cfRule>
    <cfRule type="containsText" dxfId="29" priority="2" operator="containsText" text="s">
      <formula>NOT(ISERROR(SEARCH("s",A9)))</formula>
    </cfRule>
    <cfRule type="containsText" dxfId="28" priority="3" operator="containsText" text="s">
      <formula>NOT(ISERROR(SEARCH("s",A9)))</formula>
    </cfRule>
  </conditionalFormatting>
  <conditionalFormatting sqref="A9:B36">
    <cfRule type="expression" dxfId="27" priority="4">
      <formula>"Wochentag(B19;19)6"</formula>
    </cfRule>
  </conditionalFormatting>
  <conditionalFormatting sqref="B9:B36">
    <cfRule type="expression" priority="5">
      <formula>WEEKDAY($B9,2)&gt;=6</formula>
    </cfRule>
    <cfRule type="expression" priority="6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view="pageLayout" topLeftCell="A7" zoomScaleNormal="100" workbookViewId="0">
      <selection activeCell="B39" sqref="B39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15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IF(Stammdaten!B5="","",DATE(Stammdaten!B5,MONTH(1)+2,DAY(1)))-1</f>
        <v>43890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9"/>
      <c r="F6" s="9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43890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>TEXT(B9,"TTT")</f>
        <v>Fr</v>
      </c>
      <c r="B9" s="20">
        <f>$C$5</f>
        <v>43890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ref="A10:A39" si="0">TEXT(B10,"TTT")</f>
        <v>Sa</v>
      </c>
      <c r="B10" s="20">
        <f>$C$5+1</f>
        <v>43891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So</v>
      </c>
      <c r="B11" s="20">
        <f>$C$5+2</f>
        <v>43892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Mo</v>
      </c>
      <c r="B12" s="20">
        <f>$C$5+3</f>
        <v>43893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Di</v>
      </c>
      <c r="B13" s="20">
        <f>$C$5+4</f>
        <v>43894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30" t="str">
        <f t="shared" si="0"/>
        <v>Mi</v>
      </c>
      <c r="B14" s="20">
        <f>$C$5+5</f>
        <v>43895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30" t="str">
        <f t="shared" si="0"/>
        <v>Do</v>
      </c>
      <c r="B15" s="20">
        <f>$C$5+6</f>
        <v>43896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Fr</v>
      </c>
      <c r="B16" s="20">
        <f>$C$5+7</f>
        <v>43897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Sa</v>
      </c>
      <c r="B17" s="20">
        <f>$C$5+8</f>
        <v>43898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So</v>
      </c>
      <c r="B18" s="20">
        <f>$C$5+9</f>
        <v>43899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Mo</v>
      </c>
      <c r="B19" s="20">
        <f>$C$5+10</f>
        <v>43900</v>
      </c>
      <c r="C19" s="12"/>
      <c r="D19" s="12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Di</v>
      </c>
      <c r="B20" s="20">
        <f>$C$5+11</f>
        <v>43901</v>
      </c>
      <c r="C20" s="12"/>
      <c r="D20" s="12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Mi</v>
      </c>
      <c r="B21" s="20">
        <f>$C$5+12</f>
        <v>43902</v>
      </c>
      <c r="C21" s="12"/>
      <c r="D21" s="12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Do</v>
      </c>
      <c r="B22" s="20">
        <f>$C$5+13</f>
        <v>43903</v>
      </c>
      <c r="C22" s="12"/>
      <c r="D22" s="12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Fr</v>
      </c>
      <c r="B23" s="20">
        <f>$C$5+14</f>
        <v>43904</v>
      </c>
      <c r="C23" s="12"/>
      <c r="D23" s="12"/>
      <c r="E23" s="12"/>
      <c r="F23" s="12"/>
      <c r="G23" s="21">
        <f t="shared" si="1"/>
        <v>0</v>
      </c>
      <c r="H23" s="29"/>
    </row>
    <row r="24" spans="1:8" ht="15.75" x14ac:dyDescent="0.25">
      <c r="A24" s="19" t="str">
        <f t="shared" si="0"/>
        <v>Sa</v>
      </c>
      <c r="B24" s="20">
        <f>$C$5+15</f>
        <v>43905</v>
      </c>
      <c r="C24" s="12"/>
      <c r="D24" s="12"/>
      <c r="E24" s="12"/>
      <c r="F24" s="12"/>
      <c r="G24" s="21">
        <f t="shared" si="1"/>
        <v>0</v>
      </c>
      <c r="H24" s="29"/>
    </row>
    <row r="25" spans="1:8" ht="15.75" x14ac:dyDescent="0.25">
      <c r="A25" s="19" t="str">
        <f t="shared" si="0"/>
        <v>So</v>
      </c>
      <c r="B25" s="20">
        <f>$C$5+16</f>
        <v>43906</v>
      </c>
      <c r="C25" s="12"/>
      <c r="D25" s="12"/>
      <c r="E25" s="12"/>
      <c r="F25" s="12"/>
      <c r="G25" s="21">
        <f t="shared" si="1"/>
        <v>0</v>
      </c>
      <c r="H25" s="29"/>
    </row>
    <row r="26" spans="1:8" ht="15.75" x14ac:dyDescent="0.25">
      <c r="A26" s="19" t="str">
        <f t="shared" si="0"/>
        <v>Mo</v>
      </c>
      <c r="B26" s="20">
        <f>$C$5+17</f>
        <v>43907</v>
      </c>
      <c r="C26" s="12"/>
      <c r="D26" s="12"/>
      <c r="E26" s="12"/>
      <c r="F26" s="12"/>
      <c r="G26" s="21">
        <f t="shared" si="1"/>
        <v>0</v>
      </c>
      <c r="H26" s="29"/>
    </row>
    <row r="27" spans="1:8" ht="15.75" x14ac:dyDescent="0.25">
      <c r="A27" s="19" t="str">
        <f t="shared" si="0"/>
        <v>Di</v>
      </c>
      <c r="B27" s="20">
        <f>$C$5+18</f>
        <v>43908</v>
      </c>
      <c r="C27" s="12"/>
      <c r="D27" s="12"/>
      <c r="E27" s="12"/>
      <c r="F27" s="12"/>
      <c r="G27" s="21">
        <f t="shared" si="1"/>
        <v>0</v>
      </c>
      <c r="H27" s="29"/>
    </row>
    <row r="28" spans="1:8" ht="15.75" x14ac:dyDescent="0.25">
      <c r="A28" s="19" t="str">
        <f t="shared" si="0"/>
        <v>Mi</v>
      </c>
      <c r="B28" s="20">
        <f>$C$5+19</f>
        <v>43909</v>
      </c>
      <c r="C28" s="12"/>
      <c r="D28" s="12"/>
      <c r="E28" s="12"/>
      <c r="F28" s="12"/>
      <c r="G28" s="21">
        <f t="shared" si="1"/>
        <v>0</v>
      </c>
      <c r="H28" s="29"/>
    </row>
    <row r="29" spans="1:8" ht="15.75" x14ac:dyDescent="0.25">
      <c r="A29" s="19" t="str">
        <f t="shared" si="0"/>
        <v>Do</v>
      </c>
      <c r="B29" s="20">
        <f>$C$5+20</f>
        <v>43910</v>
      </c>
      <c r="C29" s="12"/>
      <c r="D29" s="12"/>
      <c r="E29" s="12"/>
      <c r="F29" s="12"/>
      <c r="G29" s="21">
        <f t="shared" si="1"/>
        <v>0</v>
      </c>
      <c r="H29" s="29"/>
    </row>
    <row r="30" spans="1:8" ht="15.75" x14ac:dyDescent="0.25">
      <c r="A30" s="19" t="str">
        <f t="shared" si="0"/>
        <v>Fr</v>
      </c>
      <c r="B30" s="20">
        <f>$C$5+21</f>
        <v>43911</v>
      </c>
      <c r="C30" s="10"/>
      <c r="D30" s="10"/>
      <c r="E30" s="12"/>
      <c r="F30" s="12"/>
      <c r="G30" s="21">
        <f t="shared" si="1"/>
        <v>0</v>
      </c>
      <c r="H30" s="29"/>
    </row>
    <row r="31" spans="1:8" ht="15.75" x14ac:dyDescent="0.25">
      <c r="A31" s="19" t="str">
        <f t="shared" si="0"/>
        <v>Sa</v>
      </c>
      <c r="B31" s="20">
        <f>$C$5+22</f>
        <v>43912</v>
      </c>
      <c r="C31" s="10"/>
      <c r="D31" s="10"/>
      <c r="E31" s="12"/>
      <c r="F31" s="12"/>
      <c r="G31" s="21">
        <f t="shared" si="1"/>
        <v>0</v>
      </c>
      <c r="H31" s="29"/>
    </row>
    <row r="32" spans="1:8" ht="15.75" x14ac:dyDescent="0.25">
      <c r="A32" s="19" t="str">
        <f t="shared" si="0"/>
        <v>So</v>
      </c>
      <c r="B32" s="20">
        <f>$C$5+23</f>
        <v>43913</v>
      </c>
      <c r="C32" s="10"/>
      <c r="D32" s="10"/>
      <c r="E32" s="10"/>
      <c r="F32" s="10"/>
      <c r="G32" s="21">
        <f t="shared" si="1"/>
        <v>0</v>
      </c>
      <c r="H32" s="29"/>
    </row>
    <row r="33" spans="1:8" ht="15.75" x14ac:dyDescent="0.25">
      <c r="A33" s="19" t="str">
        <f t="shared" si="0"/>
        <v>Mo</v>
      </c>
      <c r="B33" s="20">
        <f>$C$5+24</f>
        <v>43914</v>
      </c>
      <c r="C33" s="10"/>
      <c r="D33" s="10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Di</v>
      </c>
      <c r="B34" s="20">
        <f>$C$5+25</f>
        <v>43915</v>
      </c>
      <c r="C34" s="10"/>
      <c r="D34" s="10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Mi</v>
      </c>
      <c r="B35" s="20">
        <f>$C$5+26</f>
        <v>43916</v>
      </c>
      <c r="C35" s="10"/>
      <c r="D35" s="10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Do</v>
      </c>
      <c r="B36" s="20">
        <f>$C$5+27</f>
        <v>43917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Fr</v>
      </c>
      <c r="B37" s="20">
        <f>$C$5+28</f>
        <v>43918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Sa</v>
      </c>
      <c r="B38" s="20">
        <f>$C$5+29</f>
        <v>43919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9" t="str">
        <f t="shared" si="0"/>
        <v>So</v>
      </c>
      <c r="B39" s="58">
        <f>$C$5+30</f>
        <v>43920</v>
      </c>
      <c r="C39" s="10"/>
      <c r="D39" s="10"/>
      <c r="E39" s="10"/>
      <c r="F39" s="10"/>
      <c r="G39" s="3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14" t="s">
        <v>29</v>
      </c>
      <c r="H44" s="14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27"/>
      <c r="C46" s="9"/>
      <c r="D46" s="9"/>
      <c r="E46" s="9"/>
      <c r="F46" s="9"/>
      <c r="G46" s="28"/>
      <c r="H46" s="9"/>
    </row>
    <row r="47" spans="1:8" ht="15.75" x14ac:dyDescent="0.25">
      <c r="A47" s="9"/>
      <c r="B47" s="81"/>
      <c r="C47" s="81"/>
      <c r="D47" s="81"/>
      <c r="E47" s="81"/>
      <c r="F47" s="81"/>
      <c r="G47" s="28"/>
      <c r="H47" s="28"/>
    </row>
  </sheetData>
  <sheetProtection algorithmName="SHA-512" hashValue="39j700LA7OAo+eyEVYPqQ+PykDur85CTHc34gBHAaP55+QuZPRdcFzaopOHfOyVrKZadFkhBg9Ar5JvWpovSAA==" saltValue="nCCZMFzGiS8uX9rk4UIC6A==" spinCount="100000" sheet="1" objects="1" scenarios="1"/>
  <mergeCells count="14">
    <mergeCell ref="A1:H1"/>
    <mergeCell ref="B43:D43"/>
    <mergeCell ref="B44:D44"/>
    <mergeCell ref="C41:D41"/>
    <mergeCell ref="G43:H43"/>
    <mergeCell ref="A3:B3"/>
    <mergeCell ref="A4:B4"/>
    <mergeCell ref="C3:H3"/>
    <mergeCell ref="C4:H4"/>
    <mergeCell ref="B47:F47"/>
    <mergeCell ref="C7:D7"/>
    <mergeCell ref="E7:F7"/>
    <mergeCell ref="A5:B5"/>
    <mergeCell ref="C5:H5"/>
  </mergeCells>
  <conditionalFormatting sqref="A9:A39">
    <cfRule type="containsText" dxfId="26" priority="1" operator="containsText" text="s">
      <formula>NOT(ISERROR(SEARCH("s",A9)))</formula>
    </cfRule>
    <cfRule type="containsText" dxfId="25" priority="3" operator="containsText" text="s">
      <formula>NOT(ISERROR(SEARCH("s",A9)))</formula>
    </cfRule>
    <cfRule type="containsText" dxfId="24" priority="4" operator="containsText" text="s">
      <formula>NOT(ISERROR(SEARCH("s",A9)))</formula>
    </cfRule>
    <cfRule type="containsText" dxfId="23" priority="5" operator="containsText" text="S">
      <formula>NOT(ISERROR(SEARCH("S",A9)))</formula>
    </cfRule>
    <cfRule type="expression" dxfId="22" priority="6">
      <formula>WEEKDAY(A9,2)&gt;5</formula>
    </cfRule>
    <cfRule type="expression" dxfId="21" priority="7">
      <formula>"Wenn($A$11:$A$41;Sa;)"</formula>
    </cfRule>
  </conditionalFormatting>
  <conditionalFormatting sqref="A9:B39">
    <cfRule type="expression" dxfId="20" priority="8">
      <formula>"Wochentag(B19;19)6"</formula>
    </cfRule>
  </conditionalFormatting>
  <conditionalFormatting sqref="B9:B39">
    <cfRule type="expression" priority="9">
      <formula>WEEKDAY($B9,2)&gt;=6</formula>
    </cfRule>
    <cfRule type="expression" priority="10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view="pageLayout" topLeftCell="A7" zoomScaleNormal="100" workbookViewId="0">
      <selection activeCell="C9" sqref="C9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14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IF(Stammdaten!B5="","",DATE(Stammdaten!B5,MONTH(1)+3,DAY(1)))-1</f>
        <v>43921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43921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8" si="0">TEXT(B9,"TTT")</f>
        <v>Mo</v>
      </c>
      <c r="B9" s="35">
        <f>$C$5</f>
        <v>43921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Di</v>
      </c>
      <c r="B10" s="20">
        <f>$C$5+1</f>
        <v>43922</v>
      </c>
      <c r="C10" s="12"/>
      <c r="D10" s="12"/>
      <c r="E10" s="12"/>
      <c r="F10" s="12"/>
      <c r="G10" s="21">
        <f t="shared" ref="G10:G38" si="1">D10-C10+F10-E10</f>
        <v>0</v>
      </c>
      <c r="H10" s="45"/>
    </row>
    <row r="11" spans="1:8" ht="15.75" x14ac:dyDescent="0.25">
      <c r="A11" s="19" t="str">
        <f t="shared" si="0"/>
        <v>Mi</v>
      </c>
      <c r="B11" s="20">
        <f>$C$5+2</f>
        <v>43923</v>
      </c>
      <c r="C11" s="10"/>
      <c r="D11" s="10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Do</v>
      </c>
      <c r="B12" s="20">
        <f>$C$5+3</f>
        <v>43924</v>
      </c>
      <c r="C12" s="10"/>
      <c r="D12" s="10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Fr</v>
      </c>
      <c r="B13" s="57">
        <f>$C$5+4</f>
        <v>43925</v>
      </c>
      <c r="C13" s="10"/>
      <c r="D13" s="10"/>
      <c r="E13" s="12"/>
      <c r="F13" s="12"/>
      <c r="G13" s="21">
        <f t="shared" si="1"/>
        <v>0</v>
      </c>
      <c r="H13" s="29"/>
    </row>
    <row r="14" spans="1:8" ht="15.75" x14ac:dyDescent="0.25">
      <c r="A14" s="19" t="str">
        <f t="shared" si="0"/>
        <v>Sa</v>
      </c>
      <c r="B14" s="20">
        <f>$C$5+5</f>
        <v>43926</v>
      </c>
      <c r="C14" s="10"/>
      <c r="D14" s="10"/>
      <c r="E14" s="12"/>
      <c r="F14" s="12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So</v>
      </c>
      <c r="B15" s="20">
        <f>$C$5+6</f>
        <v>43927</v>
      </c>
      <c r="C15" s="10"/>
      <c r="D15" s="10"/>
      <c r="E15" s="12"/>
      <c r="F15" s="12"/>
      <c r="G15" s="21">
        <f t="shared" si="1"/>
        <v>0</v>
      </c>
      <c r="H15" s="29"/>
    </row>
    <row r="16" spans="1:8" ht="15.75" x14ac:dyDescent="0.25">
      <c r="A16" s="19" t="str">
        <f t="shared" si="0"/>
        <v>Mo</v>
      </c>
      <c r="B16" s="20">
        <f>$C$5+7</f>
        <v>43928</v>
      </c>
      <c r="C16" s="10"/>
      <c r="D16" s="10"/>
      <c r="E16" s="12"/>
      <c r="F16" s="12"/>
      <c r="G16" s="21">
        <f t="shared" si="1"/>
        <v>0</v>
      </c>
      <c r="H16" s="29"/>
    </row>
    <row r="17" spans="1:8" ht="15.75" x14ac:dyDescent="0.25">
      <c r="A17" s="19" t="str">
        <f t="shared" si="0"/>
        <v>Di</v>
      </c>
      <c r="B17" s="20">
        <f>$C$5+8</f>
        <v>43929</v>
      </c>
      <c r="C17" s="10"/>
      <c r="D17" s="10"/>
      <c r="E17" s="12"/>
      <c r="F17" s="12"/>
      <c r="G17" s="21">
        <f t="shared" si="1"/>
        <v>0</v>
      </c>
      <c r="H17" s="29"/>
    </row>
    <row r="18" spans="1:8" ht="15.75" x14ac:dyDescent="0.25">
      <c r="A18" s="19" t="str">
        <f t="shared" si="0"/>
        <v>Mi</v>
      </c>
      <c r="B18" s="20">
        <f>$C$5+9</f>
        <v>43930</v>
      </c>
      <c r="C18" s="10"/>
      <c r="D18" s="10"/>
      <c r="E18" s="12"/>
      <c r="F18" s="12"/>
      <c r="G18" s="21">
        <f t="shared" si="1"/>
        <v>0</v>
      </c>
      <c r="H18" s="29"/>
    </row>
    <row r="19" spans="1:8" ht="15.75" x14ac:dyDescent="0.25">
      <c r="A19" s="19" t="str">
        <f t="shared" si="0"/>
        <v>Do</v>
      </c>
      <c r="B19" s="20">
        <f>$C$5+10</f>
        <v>43931</v>
      </c>
      <c r="C19" s="10"/>
      <c r="D19" s="10"/>
      <c r="E19" s="12"/>
      <c r="F19" s="12"/>
      <c r="G19" s="21">
        <f t="shared" si="1"/>
        <v>0</v>
      </c>
      <c r="H19" s="29"/>
    </row>
    <row r="20" spans="1:8" ht="15.75" x14ac:dyDescent="0.25">
      <c r="A20" s="19" t="str">
        <f t="shared" si="0"/>
        <v>Fr</v>
      </c>
      <c r="B20" s="20">
        <f>$C$5+11</f>
        <v>43932</v>
      </c>
      <c r="C20" s="10"/>
      <c r="D20" s="10"/>
      <c r="E20" s="12"/>
      <c r="F20" s="12"/>
      <c r="G20" s="21">
        <f t="shared" si="1"/>
        <v>0</v>
      </c>
      <c r="H20" s="29"/>
    </row>
    <row r="21" spans="1:8" ht="15.75" x14ac:dyDescent="0.25">
      <c r="A21" s="19" t="str">
        <f t="shared" si="0"/>
        <v>Sa</v>
      </c>
      <c r="B21" s="20">
        <f>$C$5+12</f>
        <v>43933</v>
      </c>
      <c r="C21" s="10"/>
      <c r="D21" s="10"/>
      <c r="E21" s="12"/>
      <c r="F21" s="12"/>
      <c r="G21" s="21">
        <f t="shared" si="1"/>
        <v>0</v>
      </c>
      <c r="H21" s="29"/>
    </row>
    <row r="22" spans="1:8" ht="15.75" x14ac:dyDescent="0.25">
      <c r="A22" s="19" t="str">
        <f t="shared" si="0"/>
        <v>So</v>
      </c>
      <c r="B22" s="20">
        <f>$C$5+13</f>
        <v>43934</v>
      </c>
      <c r="C22" s="12"/>
      <c r="D22" s="12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Mo</v>
      </c>
      <c r="B23" s="20">
        <f>$C$5+14</f>
        <v>43935</v>
      </c>
      <c r="C23" s="12"/>
      <c r="D23" s="12"/>
      <c r="E23" s="10"/>
      <c r="F23" s="10"/>
      <c r="G23" s="21">
        <f t="shared" si="1"/>
        <v>0</v>
      </c>
      <c r="H23" s="29"/>
    </row>
    <row r="24" spans="1:8" ht="15.75" x14ac:dyDescent="0.25">
      <c r="A24" s="19" t="str">
        <f t="shared" si="0"/>
        <v>Di</v>
      </c>
      <c r="B24" s="20">
        <f>$C$5+15</f>
        <v>43936</v>
      </c>
      <c r="C24" s="12"/>
      <c r="D24" s="12"/>
      <c r="E24" s="10"/>
      <c r="F24" s="10"/>
      <c r="G24" s="21">
        <f t="shared" si="1"/>
        <v>0</v>
      </c>
      <c r="H24" s="29"/>
    </row>
    <row r="25" spans="1:8" ht="15.75" x14ac:dyDescent="0.25">
      <c r="A25" s="19" t="str">
        <f t="shared" si="0"/>
        <v>Mi</v>
      </c>
      <c r="B25" s="20">
        <f>$C$5+16</f>
        <v>43937</v>
      </c>
      <c r="C25" s="12"/>
      <c r="D25" s="12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Do</v>
      </c>
      <c r="B26" s="20">
        <f>$C$5+17</f>
        <v>43938</v>
      </c>
      <c r="C26" s="12"/>
      <c r="D26" s="12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Fr</v>
      </c>
      <c r="B27" s="20">
        <f>$C$5+18</f>
        <v>43939</v>
      </c>
      <c r="C27" s="12"/>
      <c r="D27" s="12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Sa</v>
      </c>
      <c r="B28" s="20">
        <f>$C$5+19</f>
        <v>43940</v>
      </c>
      <c r="C28" s="12"/>
      <c r="D28" s="12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So</v>
      </c>
      <c r="B29" s="20">
        <f>$C$5+20</f>
        <v>43941</v>
      </c>
      <c r="C29" s="12"/>
      <c r="D29" s="12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Mo</v>
      </c>
      <c r="B30" s="20">
        <f>$C$5+21</f>
        <v>43942</v>
      </c>
      <c r="C30" s="12"/>
      <c r="D30" s="12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Di</v>
      </c>
      <c r="B31" s="20">
        <f>$C$5+22</f>
        <v>43943</v>
      </c>
      <c r="C31" s="12"/>
      <c r="D31" s="12"/>
      <c r="E31" s="10"/>
      <c r="F31" s="10"/>
      <c r="G31" s="21">
        <f t="shared" si="1"/>
        <v>0</v>
      </c>
      <c r="H31" s="29"/>
    </row>
    <row r="32" spans="1:8" ht="15.75" x14ac:dyDescent="0.25">
      <c r="A32" s="19" t="str">
        <f t="shared" si="0"/>
        <v>Mi</v>
      </c>
      <c r="B32" s="20">
        <f>$C$5+23</f>
        <v>43944</v>
      </c>
      <c r="C32" s="12"/>
      <c r="D32" s="12"/>
      <c r="E32" s="10"/>
      <c r="F32" s="10"/>
      <c r="G32" s="21">
        <f t="shared" si="1"/>
        <v>0</v>
      </c>
      <c r="H32" s="29"/>
    </row>
    <row r="33" spans="1:8" ht="15.75" x14ac:dyDescent="0.25">
      <c r="A33" s="19" t="str">
        <f t="shared" si="0"/>
        <v>Do</v>
      </c>
      <c r="B33" s="20">
        <f>$C$5+24</f>
        <v>43945</v>
      </c>
      <c r="C33" s="12"/>
      <c r="D33" s="12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Fr</v>
      </c>
      <c r="B34" s="20">
        <f>$C$5+25</f>
        <v>43946</v>
      </c>
      <c r="C34" s="12"/>
      <c r="D34" s="12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Sa</v>
      </c>
      <c r="B35" s="20">
        <f>$C$5+26</f>
        <v>43947</v>
      </c>
      <c r="C35" s="10"/>
      <c r="D35" s="10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So</v>
      </c>
      <c r="B36" s="20">
        <f>$C$5+27</f>
        <v>43948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Mo</v>
      </c>
      <c r="B37" s="20">
        <f>$C$5+28</f>
        <v>43949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Di</v>
      </c>
      <c r="B38" s="20">
        <f>$C$5+29</f>
        <v>43950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6"/>
      <c r="B39" s="16"/>
      <c r="C39" s="16"/>
      <c r="D39" s="16"/>
      <c r="E39" s="16"/>
      <c r="F39" s="16" t="s">
        <v>24</v>
      </c>
      <c r="G39" s="53">
        <f>SUM(G9:G38)</f>
        <v>0</v>
      </c>
      <c r="H39" s="17"/>
    </row>
    <row r="40" spans="1:8" ht="15.75" x14ac:dyDescent="0.25">
      <c r="A40" s="9"/>
      <c r="B40" s="27"/>
      <c r="C40" s="9"/>
      <c r="D40" s="9"/>
      <c r="E40" s="9"/>
      <c r="F40" s="9"/>
      <c r="G40" s="28"/>
      <c r="H40" s="9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79" t="s">
        <v>29</v>
      </c>
      <c r="G44" s="79"/>
      <c r="H44" s="79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RU3/9cMAVxrqsSFXOJKFyeTtKKNAR9inhXNH+WB0Qw6jhG/4OIWgQF04Oujt8fDi/ZvfsDXmk05NXHL1P+vTdA==" saltValue="IUG94Bzywue1aN/qRXSGnQ==" spinCount="100000" sheet="1" objects="1" scenarios="1"/>
  <mergeCells count="16">
    <mergeCell ref="A1:H1"/>
    <mergeCell ref="C3:H3"/>
    <mergeCell ref="C4:H4"/>
    <mergeCell ref="C5:H5"/>
    <mergeCell ref="F44:H44"/>
    <mergeCell ref="B43:D43"/>
    <mergeCell ref="B44:D44"/>
    <mergeCell ref="C41:D41"/>
    <mergeCell ref="G43:H43"/>
    <mergeCell ref="E6:F6"/>
    <mergeCell ref="B46:F46"/>
    <mergeCell ref="C7:D7"/>
    <mergeCell ref="E7:F7"/>
    <mergeCell ref="A5:B5"/>
    <mergeCell ref="A3:B3"/>
    <mergeCell ref="A4:B4"/>
  </mergeCells>
  <conditionalFormatting sqref="A9:A38">
    <cfRule type="containsText" dxfId="19" priority="1" operator="containsText" text="s">
      <formula>NOT(ISERROR(SEARCH("s",A9)))</formula>
    </cfRule>
  </conditionalFormatting>
  <conditionalFormatting sqref="A9:B38">
    <cfRule type="expression" dxfId="18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6"/>
  <sheetViews>
    <sheetView tabSelected="1" view="pageLayout" zoomScaleNormal="100" workbookViewId="0">
      <selection activeCell="B27" sqref="B27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13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IF(Stammdaten!B5="","",DATE(Stammdaten!B5,MONTH(1)+4,DAY(1)))-1</f>
        <v>43951</v>
      </c>
      <c r="D5" s="74"/>
      <c r="E5" s="74"/>
      <c r="F5" s="74"/>
      <c r="G5" s="74"/>
      <c r="H5" s="75"/>
    </row>
    <row r="6" spans="1:8" ht="15.75" customHeight="1" x14ac:dyDescent="0.25">
      <c r="A6" s="9"/>
      <c r="B6" s="9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43951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34" t="str">
        <f t="shared" ref="A9:A39" si="0">TEXT(B9,"TTT")</f>
        <v>Mi</v>
      </c>
      <c r="B9" s="35">
        <f>$C$5</f>
        <v>43951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Do</v>
      </c>
      <c r="B10" s="20">
        <f>$C$5+1</f>
        <v>43952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Fr</v>
      </c>
      <c r="B11" s="20">
        <f>$C$5+2</f>
        <v>43953</v>
      </c>
      <c r="C11" s="10"/>
      <c r="D11" s="10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Sa</v>
      </c>
      <c r="B12" s="20">
        <f>$C$5+3</f>
        <v>43954</v>
      </c>
      <c r="C12" s="10"/>
      <c r="D12" s="10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So</v>
      </c>
      <c r="B13" s="20">
        <f>$C$5+4</f>
        <v>43955</v>
      </c>
      <c r="C13" s="10"/>
      <c r="D13" s="10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Mo</v>
      </c>
      <c r="B14" s="20">
        <f>$C$5+5</f>
        <v>43956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Di</v>
      </c>
      <c r="B15" s="20">
        <f>$C$5+6</f>
        <v>43957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Mi</v>
      </c>
      <c r="B16" s="20">
        <f>$C$5+7</f>
        <v>43958</v>
      </c>
      <c r="C16" s="12"/>
      <c r="D16" s="12"/>
      <c r="E16" s="10"/>
      <c r="F16" s="10"/>
      <c r="G16" s="21">
        <f t="shared" si="1"/>
        <v>0</v>
      </c>
      <c r="H16" s="29"/>
    </row>
    <row r="17" spans="1:10" ht="15.75" x14ac:dyDescent="0.25">
      <c r="A17" s="19" t="str">
        <f t="shared" si="0"/>
        <v>Do</v>
      </c>
      <c r="B17" s="35">
        <f>$C$5+8</f>
        <v>43959</v>
      </c>
      <c r="C17" s="12"/>
      <c r="D17" s="12"/>
      <c r="E17" s="10"/>
      <c r="F17" s="10"/>
      <c r="G17" s="21">
        <f t="shared" si="1"/>
        <v>0</v>
      </c>
      <c r="H17" s="29"/>
    </row>
    <row r="18" spans="1:10" ht="15.75" x14ac:dyDescent="0.25">
      <c r="A18" s="19" t="str">
        <f t="shared" si="0"/>
        <v>Fr</v>
      </c>
      <c r="B18" s="20">
        <f>$C$5+9</f>
        <v>43960</v>
      </c>
      <c r="C18" s="12"/>
      <c r="D18" s="12"/>
      <c r="E18" s="10"/>
      <c r="F18" s="10"/>
      <c r="G18" s="21">
        <f t="shared" si="1"/>
        <v>0</v>
      </c>
      <c r="H18" s="29"/>
    </row>
    <row r="19" spans="1:10" ht="15.75" x14ac:dyDescent="0.25">
      <c r="A19" s="19" t="str">
        <f t="shared" si="0"/>
        <v>Sa</v>
      </c>
      <c r="B19" s="20">
        <f>$C$5+10</f>
        <v>43961</v>
      </c>
      <c r="C19" s="12"/>
      <c r="D19" s="12"/>
      <c r="E19" s="10"/>
      <c r="F19" s="10"/>
      <c r="G19" s="21">
        <f t="shared" si="1"/>
        <v>0</v>
      </c>
      <c r="H19" s="29"/>
    </row>
    <row r="20" spans="1:10" ht="15.75" x14ac:dyDescent="0.25">
      <c r="A20" s="19" t="str">
        <f t="shared" si="0"/>
        <v>So</v>
      </c>
      <c r="B20" s="20">
        <f>$C$5+11</f>
        <v>43962</v>
      </c>
      <c r="C20" s="12"/>
      <c r="D20" s="12"/>
      <c r="E20" s="10"/>
      <c r="F20" s="10"/>
      <c r="G20" s="21">
        <f t="shared" si="1"/>
        <v>0</v>
      </c>
      <c r="H20" s="29"/>
    </row>
    <row r="21" spans="1:10" ht="15.75" x14ac:dyDescent="0.25">
      <c r="A21" s="19" t="str">
        <f t="shared" si="0"/>
        <v>Mo</v>
      </c>
      <c r="B21" s="57">
        <f>$C$5+12</f>
        <v>43963</v>
      </c>
      <c r="C21" s="12"/>
      <c r="D21" s="12"/>
      <c r="E21" s="10"/>
      <c r="F21" s="10"/>
      <c r="G21" s="21">
        <f t="shared" si="1"/>
        <v>0</v>
      </c>
      <c r="H21" s="29"/>
    </row>
    <row r="22" spans="1:10" ht="15.75" x14ac:dyDescent="0.25">
      <c r="A22" s="19" t="str">
        <f t="shared" si="0"/>
        <v>Di</v>
      </c>
      <c r="B22" s="20">
        <f>$C$5+13</f>
        <v>43964</v>
      </c>
      <c r="C22" s="12"/>
      <c r="D22" s="12"/>
      <c r="E22" s="10"/>
      <c r="F22" s="10"/>
      <c r="G22" s="21">
        <f t="shared" si="1"/>
        <v>0</v>
      </c>
      <c r="H22" s="29"/>
    </row>
    <row r="23" spans="1:10" ht="15.75" x14ac:dyDescent="0.25">
      <c r="A23" s="19" t="str">
        <f t="shared" si="0"/>
        <v>Mi</v>
      </c>
      <c r="B23" s="20">
        <f>$C$5+14</f>
        <v>43965</v>
      </c>
      <c r="C23" s="12"/>
      <c r="D23" s="12"/>
      <c r="E23" s="10"/>
      <c r="F23" s="10"/>
      <c r="G23" s="21">
        <f t="shared" si="1"/>
        <v>0</v>
      </c>
      <c r="H23" s="29"/>
    </row>
    <row r="24" spans="1:10" ht="15.75" x14ac:dyDescent="0.25">
      <c r="A24" s="19" t="str">
        <f t="shared" si="0"/>
        <v>Do</v>
      </c>
      <c r="B24" s="20">
        <f>$C$5+15</f>
        <v>43966</v>
      </c>
      <c r="C24" s="12"/>
      <c r="D24" s="12"/>
      <c r="E24" s="10"/>
      <c r="F24" s="10"/>
      <c r="G24" s="21">
        <f t="shared" si="1"/>
        <v>0</v>
      </c>
      <c r="H24" s="29"/>
    </row>
    <row r="25" spans="1:10" ht="15.75" x14ac:dyDescent="0.25">
      <c r="A25" s="19" t="str">
        <f t="shared" si="0"/>
        <v>Fr</v>
      </c>
      <c r="B25" s="20">
        <f>$C$5+16</f>
        <v>43967</v>
      </c>
      <c r="C25" s="12"/>
      <c r="D25" s="12"/>
      <c r="E25" s="10"/>
      <c r="F25" s="10"/>
      <c r="G25" s="21">
        <f t="shared" si="1"/>
        <v>0</v>
      </c>
      <c r="H25" s="29"/>
    </row>
    <row r="26" spans="1:10" ht="15.75" x14ac:dyDescent="0.25">
      <c r="A26" s="19" t="str">
        <f t="shared" si="0"/>
        <v>Sa</v>
      </c>
      <c r="B26" s="20">
        <f>$C$5+17</f>
        <v>43968</v>
      </c>
      <c r="C26" s="12"/>
      <c r="D26" s="12"/>
      <c r="E26" s="10"/>
      <c r="F26" s="10"/>
      <c r="G26" s="21">
        <f t="shared" si="1"/>
        <v>0</v>
      </c>
      <c r="H26" s="29"/>
    </row>
    <row r="27" spans="1:10" ht="15.75" x14ac:dyDescent="0.25">
      <c r="A27" s="19" t="str">
        <f t="shared" si="0"/>
        <v>So</v>
      </c>
      <c r="B27" s="58">
        <f>$C$5+18</f>
        <v>43969</v>
      </c>
      <c r="C27" s="12"/>
      <c r="D27" s="12"/>
      <c r="E27" s="10"/>
      <c r="F27" s="10"/>
      <c r="G27" s="21">
        <f t="shared" si="1"/>
        <v>0</v>
      </c>
      <c r="H27" s="29"/>
    </row>
    <row r="28" spans="1:10" ht="15.75" x14ac:dyDescent="0.25">
      <c r="A28" s="19" t="str">
        <f t="shared" si="0"/>
        <v>Mo</v>
      </c>
      <c r="B28" s="35">
        <f>$C$5+19</f>
        <v>43970</v>
      </c>
      <c r="C28" s="12"/>
      <c r="D28" s="12"/>
      <c r="E28" s="55"/>
      <c r="F28" s="55"/>
      <c r="G28" s="21">
        <f t="shared" si="1"/>
        <v>0</v>
      </c>
      <c r="H28" s="29"/>
    </row>
    <row r="29" spans="1:10" ht="15.75" x14ac:dyDescent="0.25">
      <c r="A29" s="19" t="str">
        <f t="shared" si="0"/>
        <v>Di</v>
      </c>
      <c r="B29" s="20">
        <f>$C$5+20</f>
        <v>43971</v>
      </c>
      <c r="C29" s="12"/>
      <c r="D29" s="12"/>
      <c r="E29" s="55"/>
      <c r="F29" s="55"/>
      <c r="G29" s="21">
        <f t="shared" si="1"/>
        <v>0</v>
      </c>
      <c r="H29" s="29"/>
    </row>
    <row r="30" spans="1:10" ht="15.75" x14ac:dyDescent="0.25">
      <c r="A30" s="19" t="str">
        <f t="shared" si="0"/>
        <v>Mi</v>
      </c>
      <c r="B30" s="20">
        <f>$C$5+21</f>
        <v>43972</v>
      </c>
      <c r="C30" s="12"/>
      <c r="D30" s="12"/>
      <c r="E30" s="55"/>
      <c r="F30" s="55"/>
      <c r="G30" s="21">
        <f t="shared" si="1"/>
        <v>0</v>
      </c>
      <c r="H30" s="29"/>
      <c r="J30" s="56"/>
    </row>
    <row r="31" spans="1:10" ht="15.75" x14ac:dyDescent="0.25">
      <c r="A31" s="19" t="str">
        <f t="shared" si="0"/>
        <v>Do</v>
      </c>
      <c r="B31" s="20">
        <f>$C$5+22</f>
        <v>43973</v>
      </c>
      <c r="C31" s="12"/>
      <c r="D31" s="12"/>
      <c r="E31" s="55"/>
      <c r="F31" s="55"/>
      <c r="G31" s="21">
        <f t="shared" si="1"/>
        <v>0</v>
      </c>
      <c r="H31" s="29"/>
    </row>
    <row r="32" spans="1:10" ht="15.75" x14ac:dyDescent="0.25">
      <c r="A32" s="19" t="str">
        <f t="shared" si="0"/>
        <v>Fr</v>
      </c>
      <c r="B32" s="57">
        <f>$C$5+23</f>
        <v>43974</v>
      </c>
      <c r="C32" s="12"/>
      <c r="D32" s="12"/>
      <c r="E32" s="55"/>
      <c r="F32" s="55"/>
      <c r="G32" s="21">
        <f t="shared" si="1"/>
        <v>0</v>
      </c>
      <c r="H32" s="29"/>
    </row>
    <row r="33" spans="1:8" ht="15.75" x14ac:dyDescent="0.25">
      <c r="A33" s="19" t="str">
        <f t="shared" si="0"/>
        <v>Sa</v>
      </c>
      <c r="B33" s="20">
        <f>$C$5+24</f>
        <v>43975</v>
      </c>
      <c r="C33" s="12"/>
      <c r="D33" s="12"/>
      <c r="E33" s="55"/>
      <c r="F33" s="55"/>
      <c r="G33" s="21">
        <f t="shared" si="1"/>
        <v>0</v>
      </c>
      <c r="H33" s="29"/>
    </row>
    <row r="34" spans="1:8" ht="15.75" x14ac:dyDescent="0.25">
      <c r="A34" s="19" t="str">
        <f t="shared" si="0"/>
        <v>So</v>
      </c>
      <c r="B34" s="20">
        <f>$C$5+25</f>
        <v>43976</v>
      </c>
      <c r="C34" s="10"/>
      <c r="D34" s="10"/>
      <c r="E34" s="55"/>
      <c r="F34" s="55"/>
      <c r="G34" s="21">
        <f t="shared" si="1"/>
        <v>0</v>
      </c>
      <c r="H34" s="29"/>
    </row>
    <row r="35" spans="1:8" ht="15.75" x14ac:dyDescent="0.25">
      <c r="A35" s="19" t="str">
        <f t="shared" si="0"/>
        <v>Mo</v>
      </c>
      <c r="B35" s="20">
        <f>$C$5+26</f>
        <v>43977</v>
      </c>
      <c r="C35" s="10"/>
      <c r="D35" s="10"/>
      <c r="E35" s="55"/>
      <c r="F35" s="55"/>
      <c r="G35" s="21">
        <f t="shared" si="1"/>
        <v>0</v>
      </c>
      <c r="H35" s="29"/>
    </row>
    <row r="36" spans="1:8" ht="15.75" x14ac:dyDescent="0.25">
      <c r="A36" s="19" t="str">
        <f t="shared" si="0"/>
        <v>Di</v>
      </c>
      <c r="B36" s="20">
        <f>$C$5+27</f>
        <v>43978</v>
      </c>
      <c r="C36" s="10"/>
      <c r="D36" s="10"/>
      <c r="E36" s="55"/>
      <c r="F36" s="55"/>
      <c r="G36" s="21">
        <f t="shared" si="1"/>
        <v>0</v>
      </c>
      <c r="H36" s="29"/>
    </row>
    <row r="37" spans="1:8" ht="15.75" x14ac:dyDescent="0.25">
      <c r="A37" s="19" t="str">
        <f t="shared" si="0"/>
        <v>Mi</v>
      </c>
      <c r="B37" s="20">
        <f>$C$5+28</f>
        <v>43979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Do</v>
      </c>
      <c r="B38" s="35">
        <f>$C$5+29</f>
        <v>43980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9" t="str">
        <f t="shared" si="0"/>
        <v>Fr</v>
      </c>
      <c r="B39" s="20">
        <f>$C$5+30</f>
        <v>43981</v>
      </c>
      <c r="C39" s="10"/>
      <c r="D39" s="10"/>
      <c r="E39" s="10"/>
      <c r="F39" s="10"/>
      <c r="G39" s="3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7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79" t="s">
        <v>29</v>
      </c>
      <c r="G44" s="79"/>
      <c r="H44" s="79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aXu7N6m1eXO1R9HBk5iZmpaObvsQYTssHIaXv4NbjzZVbsaXtJQQzAUerUKKI89Bc3xL6hWjj0iU66hqv4IGlA==" saltValue="da733ID3yMLL8l834IZxWg==" spinCount="100000" sheet="1" objects="1" scenarios="1"/>
  <mergeCells count="16">
    <mergeCell ref="A1:H1"/>
    <mergeCell ref="C3:H3"/>
    <mergeCell ref="C4:H4"/>
    <mergeCell ref="C5:H5"/>
    <mergeCell ref="F44:H44"/>
    <mergeCell ref="B43:D43"/>
    <mergeCell ref="B44:D44"/>
    <mergeCell ref="C41:D41"/>
    <mergeCell ref="G43:H43"/>
    <mergeCell ref="E6:F6"/>
    <mergeCell ref="B46:F46"/>
    <mergeCell ref="C7:D7"/>
    <mergeCell ref="E7:F7"/>
    <mergeCell ref="A5:B5"/>
    <mergeCell ref="A3:B3"/>
    <mergeCell ref="A4:B4"/>
  </mergeCells>
  <conditionalFormatting sqref="A9:A39">
    <cfRule type="containsText" dxfId="17" priority="1" operator="containsText" text="s">
      <formula>NOT(ISERROR(SEARCH("s",A9)))</formula>
    </cfRule>
  </conditionalFormatting>
  <conditionalFormatting sqref="A9:B39">
    <cfRule type="expression" dxfId="16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view="pageLayout" topLeftCell="A7" zoomScaleNormal="100" workbookViewId="0">
      <selection activeCell="B11" sqref="B11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12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IF(Stammdaten!B5="","",DATE(Stammdaten!B5,MONTH(1)+5,DAY(1)))-1</f>
        <v>43982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43982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8" si="0">TEXT(B9,"TTT")</f>
        <v>Sa</v>
      </c>
      <c r="B9" s="20">
        <f>$C$5</f>
        <v>43982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So</v>
      </c>
      <c r="B10" s="20">
        <f>$C$5+1</f>
        <v>43983</v>
      </c>
      <c r="C10" s="12"/>
      <c r="D10" s="12"/>
      <c r="E10" s="12"/>
      <c r="F10" s="12"/>
      <c r="G10" s="21">
        <f t="shared" ref="G10:G38" si="1">D10-C10+F10-E10</f>
        <v>0</v>
      </c>
      <c r="H10" s="45"/>
    </row>
    <row r="11" spans="1:8" ht="15.75" x14ac:dyDescent="0.25">
      <c r="A11" s="19" t="str">
        <f t="shared" si="0"/>
        <v>Mo</v>
      </c>
      <c r="B11" s="59">
        <f>$C$5+2</f>
        <v>43984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Di</v>
      </c>
      <c r="B12" s="20">
        <f>$C$5+3</f>
        <v>43985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Mi</v>
      </c>
      <c r="B13" s="20">
        <f>$C$5+4</f>
        <v>43986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Do</v>
      </c>
      <c r="B14" s="20">
        <f>$C$5+5</f>
        <v>43987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Fr</v>
      </c>
      <c r="B15" s="20">
        <f>$C$5+6</f>
        <v>43988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Sa</v>
      </c>
      <c r="B16" s="20">
        <f>$C$5+7</f>
        <v>43989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So</v>
      </c>
      <c r="B17" s="20">
        <f>$C$5+8</f>
        <v>43990</v>
      </c>
      <c r="C17" s="12"/>
      <c r="D17" s="12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Mo</v>
      </c>
      <c r="B18" s="20">
        <f>$C$5+9</f>
        <v>43991</v>
      </c>
      <c r="C18" s="12"/>
      <c r="D18" s="12"/>
      <c r="E18" s="12"/>
      <c r="F18" s="12"/>
      <c r="G18" s="21">
        <f t="shared" si="1"/>
        <v>0</v>
      </c>
      <c r="H18" s="29"/>
    </row>
    <row r="19" spans="1:8" ht="15.75" x14ac:dyDescent="0.25">
      <c r="A19" s="19" t="str">
        <f t="shared" si="0"/>
        <v>Di</v>
      </c>
      <c r="B19" s="20">
        <f>$C$5+10</f>
        <v>43992</v>
      </c>
      <c r="C19" s="12"/>
      <c r="D19" s="12"/>
      <c r="E19" s="12"/>
      <c r="F19" s="12"/>
      <c r="G19" s="21">
        <f t="shared" si="1"/>
        <v>0</v>
      </c>
      <c r="H19" s="29"/>
    </row>
    <row r="20" spans="1:8" ht="15.75" x14ac:dyDescent="0.25">
      <c r="A20" s="19" t="str">
        <f t="shared" si="0"/>
        <v>Mi</v>
      </c>
      <c r="B20" s="20">
        <f>$C$5+11</f>
        <v>43993</v>
      </c>
      <c r="C20" s="12"/>
      <c r="D20" s="12"/>
      <c r="E20" s="12"/>
      <c r="F20" s="12"/>
      <c r="G20" s="21">
        <f t="shared" si="1"/>
        <v>0</v>
      </c>
      <c r="H20" s="29"/>
    </row>
    <row r="21" spans="1:8" ht="15.75" x14ac:dyDescent="0.25">
      <c r="A21" s="19" t="str">
        <f t="shared" si="0"/>
        <v>Do</v>
      </c>
      <c r="B21" s="20">
        <f>$C$5+12</f>
        <v>43994</v>
      </c>
      <c r="C21" s="12"/>
      <c r="D21" s="12"/>
      <c r="E21" s="12"/>
      <c r="F21" s="12"/>
      <c r="G21" s="21">
        <f t="shared" si="1"/>
        <v>0</v>
      </c>
      <c r="H21" s="29"/>
    </row>
    <row r="22" spans="1:8" ht="15.75" x14ac:dyDescent="0.25">
      <c r="A22" s="19" t="str">
        <f t="shared" si="0"/>
        <v>Fr</v>
      </c>
      <c r="B22" s="20">
        <f>$C$5+13</f>
        <v>43995</v>
      </c>
      <c r="C22" s="12"/>
      <c r="D22" s="12"/>
      <c r="E22" s="12"/>
      <c r="F22" s="12"/>
      <c r="G22" s="21">
        <f t="shared" si="1"/>
        <v>0</v>
      </c>
      <c r="H22" s="29"/>
    </row>
    <row r="23" spans="1:8" ht="15.75" x14ac:dyDescent="0.25">
      <c r="A23" s="19" t="str">
        <f t="shared" si="0"/>
        <v>Sa</v>
      </c>
      <c r="B23" s="20">
        <f>$C$5+14</f>
        <v>43996</v>
      </c>
      <c r="C23" s="12"/>
      <c r="D23" s="12"/>
      <c r="E23" s="12"/>
      <c r="F23" s="12"/>
      <c r="G23" s="21">
        <f t="shared" si="1"/>
        <v>0</v>
      </c>
      <c r="H23" s="29"/>
    </row>
    <row r="24" spans="1:8" ht="15.75" x14ac:dyDescent="0.25">
      <c r="A24" s="19" t="str">
        <f t="shared" si="0"/>
        <v>So</v>
      </c>
      <c r="B24" s="20">
        <f>$C$5+15</f>
        <v>43997</v>
      </c>
      <c r="C24" s="12"/>
      <c r="D24" s="12"/>
      <c r="E24" s="12"/>
      <c r="F24" s="12"/>
      <c r="G24" s="21">
        <f t="shared" si="1"/>
        <v>0</v>
      </c>
      <c r="H24" s="29"/>
    </row>
    <row r="25" spans="1:8" ht="15.75" x14ac:dyDescent="0.25">
      <c r="A25" s="19" t="str">
        <f t="shared" si="0"/>
        <v>Mo</v>
      </c>
      <c r="B25" s="20">
        <f>$C$5+16</f>
        <v>43998</v>
      </c>
      <c r="C25" s="12"/>
      <c r="D25" s="12"/>
      <c r="E25" s="12"/>
      <c r="F25" s="12"/>
      <c r="G25" s="21">
        <f t="shared" si="1"/>
        <v>0</v>
      </c>
      <c r="H25" s="29"/>
    </row>
    <row r="26" spans="1:8" ht="15.75" x14ac:dyDescent="0.25">
      <c r="A26" s="19" t="str">
        <f t="shared" si="0"/>
        <v>Di</v>
      </c>
      <c r="B26" s="20">
        <f>$C$5+17</f>
        <v>43999</v>
      </c>
      <c r="C26" s="12"/>
      <c r="D26" s="12"/>
      <c r="E26" s="12"/>
      <c r="F26" s="12"/>
      <c r="G26" s="21">
        <f t="shared" si="1"/>
        <v>0</v>
      </c>
      <c r="H26" s="29"/>
    </row>
    <row r="27" spans="1:8" ht="15.75" x14ac:dyDescent="0.25">
      <c r="A27" s="19" t="str">
        <f t="shared" si="0"/>
        <v>Mi</v>
      </c>
      <c r="B27" s="20">
        <f>$C$5+18</f>
        <v>44000</v>
      </c>
      <c r="C27" s="12"/>
      <c r="D27" s="12"/>
      <c r="E27" s="12"/>
      <c r="F27" s="12"/>
      <c r="G27" s="21">
        <f t="shared" si="1"/>
        <v>0</v>
      </c>
      <c r="H27" s="29"/>
    </row>
    <row r="28" spans="1:8" ht="15.75" x14ac:dyDescent="0.25">
      <c r="A28" s="19" t="str">
        <f t="shared" si="0"/>
        <v>Do</v>
      </c>
      <c r="B28" s="20">
        <f>$C$5+19</f>
        <v>44001</v>
      </c>
      <c r="C28" s="12"/>
      <c r="D28" s="12"/>
      <c r="E28" s="12"/>
      <c r="F28" s="12"/>
      <c r="G28" s="21">
        <f t="shared" si="1"/>
        <v>0</v>
      </c>
      <c r="H28" s="29"/>
    </row>
    <row r="29" spans="1:8" ht="15.75" x14ac:dyDescent="0.25">
      <c r="A29" s="19" t="str">
        <f t="shared" si="0"/>
        <v>Fr</v>
      </c>
      <c r="B29" s="20">
        <f>$C$5+20</f>
        <v>44002</v>
      </c>
      <c r="C29" s="12"/>
      <c r="D29" s="12"/>
      <c r="E29" s="12"/>
      <c r="F29" s="12"/>
      <c r="G29" s="21">
        <f t="shared" si="1"/>
        <v>0</v>
      </c>
      <c r="H29" s="29"/>
    </row>
    <row r="30" spans="1:8" ht="15.75" x14ac:dyDescent="0.25">
      <c r="A30" s="19" t="str">
        <f t="shared" si="0"/>
        <v>Sa</v>
      </c>
      <c r="B30" s="20">
        <f>$C$5+21</f>
        <v>44003</v>
      </c>
      <c r="C30" s="12"/>
      <c r="D30" s="12"/>
      <c r="E30" s="12"/>
      <c r="F30" s="12"/>
      <c r="G30" s="21">
        <f t="shared" si="1"/>
        <v>0</v>
      </c>
      <c r="H30" s="29"/>
    </row>
    <row r="31" spans="1:8" ht="15.75" x14ac:dyDescent="0.25">
      <c r="A31" s="19" t="str">
        <f t="shared" si="0"/>
        <v>So</v>
      </c>
      <c r="B31" s="20">
        <f>$C$5+22</f>
        <v>44004</v>
      </c>
      <c r="C31" s="10"/>
      <c r="D31" s="10"/>
      <c r="E31" s="12"/>
      <c r="F31" s="12"/>
      <c r="G31" s="21">
        <f t="shared" si="1"/>
        <v>0</v>
      </c>
      <c r="H31" s="29"/>
    </row>
    <row r="32" spans="1:8" ht="15.75" x14ac:dyDescent="0.25">
      <c r="A32" s="19" t="str">
        <f t="shared" si="0"/>
        <v>Mo</v>
      </c>
      <c r="B32" s="20">
        <f>$C$5+23</f>
        <v>44005</v>
      </c>
      <c r="C32" s="10"/>
      <c r="D32" s="10"/>
      <c r="E32" s="12"/>
      <c r="F32" s="12"/>
      <c r="G32" s="21">
        <f t="shared" si="1"/>
        <v>0</v>
      </c>
      <c r="H32" s="29"/>
    </row>
    <row r="33" spans="1:8" ht="15.75" x14ac:dyDescent="0.25">
      <c r="A33" s="19" t="str">
        <f t="shared" si="0"/>
        <v>Di</v>
      </c>
      <c r="B33" s="20">
        <f>$C$5+24</f>
        <v>44006</v>
      </c>
      <c r="C33" s="10"/>
      <c r="D33" s="10"/>
      <c r="E33" s="12"/>
      <c r="F33" s="12"/>
      <c r="G33" s="21">
        <f t="shared" si="1"/>
        <v>0</v>
      </c>
      <c r="H33" s="29"/>
    </row>
    <row r="34" spans="1:8" ht="15.75" x14ac:dyDescent="0.25">
      <c r="A34" s="19" t="str">
        <f t="shared" si="0"/>
        <v>Mi</v>
      </c>
      <c r="B34" s="20">
        <f>$C$5+25</f>
        <v>44007</v>
      </c>
      <c r="C34" s="10"/>
      <c r="D34" s="10"/>
      <c r="E34" s="12"/>
      <c r="F34" s="12"/>
      <c r="G34" s="21">
        <f t="shared" si="1"/>
        <v>0</v>
      </c>
      <c r="H34" s="29"/>
    </row>
    <row r="35" spans="1:8" ht="15.75" x14ac:dyDescent="0.25">
      <c r="A35" s="19" t="str">
        <f t="shared" si="0"/>
        <v>Do</v>
      </c>
      <c r="B35" s="20">
        <f>$C$5+26</f>
        <v>44008</v>
      </c>
      <c r="C35" s="10"/>
      <c r="D35" s="10"/>
      <c r="E35" s="12"/>
      <c r="F35" s="12"/>
      <c r="G35" s="21">
        <f t="shared" si="1"/>
        <v>0</v>
      </c>
      <c r="H35" s="29"/>
    </row>
    <row r="36" spans="1:8" ht="15.75" x14ac:dyDescent="0.25">
      <c r="A36" s="19" t="str">
        <f t="shared" si="0"/>
        <v>Fr</v>
      </c>
      <c r="B36" s="20">
        <f>$C$5+27</f>
        <v>44009</v>
      </c>
      <c r="C36" s="10"/>
      <c r="D36" s="10"/>
      <c r="E36" s="12"/>
      <c r="F36" s="12"/>
      <c r="G36" s="21">
        <f t="shared" si="1"/>
        <v>0</v>
      </c>
      <c r="H36" s="29"/>
    </row>
    <row r="37" spans="1:8" ht="15.75" x14ac:dyDescent="0.25">
      <c r="A37" s="19" t="str">
        <f t="shared" si="0"/>
        <v>Sa</v>
      </c>
      <c r="B37" s="20">
        <f>$C$5+28</f>
        <v>44010</v>
      </c>
      <c r="C37" s="10"/>
      <c r="D37" s="10"/>
      <c r="E37" s="12"/>
      <c r="F37" s="12"/>
      <c r="G37" s="21">
        <f t="shared" si="1"/>
        <v>0</v>
      </c>
      <c r="H37" s="29"/>
    </row>
    <row r="38" spans="1:8" ht="15.75" x14ac:dyDescent="0.25">
      <c r="A38" s="19" t="str">
        <f t="shared" si="0"/>
        <v>So</v>
      </c>
      <c r="B38" s="20">
        <f>$C$5+29</f>
        <v>44011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6"/>
      <c r="B39" s="16"/>
      <c r="C39" s="16"/>
      <c r="D39" s="16"/>
      <c r="E39" s="16"/>
      <c r="F39" s="16" t="s">
        <v>24</v>
      </c>
      <c r="G39" s="53">
        <f>SUM(G9:G38)</f>
        <v>0</v>
      </c>
      <c r="H39" s="17"/>
    </row>
    <row r="40" spans="1:8" ht="15.75" x14ac:dyDescent="0.25">
      <c r="A40" s="9"/>
      <c r="B40" s="27"/>
      <c r="C40" s="9"/>
      <c r="D40" s="9"/>
      <c r="E40" s="9"/>
      <c r="F40" s="9"/>
      <c r="G40" s="28"/>
      <c r="H40" s="9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14" t="s">
        <v>29</v>
      </c>
      <c r="G44" s="14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dvTYWV0nBl9fsXGrZxuTdojqWqR3WDpI5GdyRWE2Ghm5t2NO5kZQZcYQ45XIVQBm4xaHocbnHyxVoYK08VZU6w==" saltValue="8ObkjL5jSDadcblP9bx3Kw==" spinCount="100000" sheet="1" objects="1" scenarios="1"/>
  <mergeCells count="15">
    <mergeCell ref="A1:H1"/>
    <mergeCell ref="C3:H3"/>
    <mergeCell ref="C4:H4"/>
    <mergeCell ref="C5:H5"/>
    <mergeCell ref="B43:D43"/>
    <mergeCell ref="G43:H43"/>
    <mergeCell ref="C41:D41"/>
    <mergeCell ref="E6:F6"/>
    <mergeCell ref="B46:F46"/>
    <mergeCell ref="C7:D7"/>
    <mergeCell ref="E7:F7"/>
    <mergeCell ref="A5:B5"/>
    <mergeCell ref="A3:B3"/>
    <mergeCell ref="A4:B4"/>
    <mergeCell ref="B44:D44"/>
  </mergeCells>
  <conditionalFormatting sqref="A9:A38">
    <cfRule type="containsText" dxfId="15" priority="1" operator="containsText" text="s">
      <formula>NOT(ISERROR(SEARCH("s",A9)))</formula>
    </cfRule>
    <cfRule type="containsText" dxfId="14" priority="2" operator="containsText" text="s">
      <formula>NOT(ISERROR(SEARCH("s",A9)))</formula>
    </cfRule>
  </conditionalFormatting>
  <conditionalFormatting sqref="A9:B38">
    <cfRule type="expression" dxfId="13" priority="3">
      <formula>"Wochentag(B19;19)6"</formula>
    </cfRule>
  </conditionalFormatting>
  <conditionalFormatting sqref="B9:B38">
    <cfRule type="expression" priority="4">
      <formula>WEEKDAY($B9,2)&gt;=6</formula>
    </cfRule>
    <cfRule type="expression" priority="5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view="pageLayout" topLeftCell="A8" zoomScale="90" zoomScaleNormal="100" zoomScalePageLayoutView="90" workbookViewId="0">
      <selection activeCell="C9" sqref="C9:D21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.28515625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21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IF(Stammdaten!B5="","",DATE(Stammdaten!B5,MONTH(1)+6,DAY(1)))-1</f>
        <v>44012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77"/>
      <c r="F6" s="77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44012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9" si="0">TEXT(B9,"TTT")</f>
        <v>Mo</v>
      </c>
      <c r="B9" s="20">
        <f>$C$5</f>
        <v>44012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Di</v>
      </c>
      <c r="B10" s="20">
        <f>$C$5+1</f>
        <v>44013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Mi</v>
      </c>
      <c r="B11" s="20">
        <f>$C$5+2</f>
        <v>44014</v>
      </c>
      <c r="C11" s="12"/>
      <c r="D11" s="12"/>
      <c r="E11" s="12"/>
      <c r="F11" s="12"/>
      <c r="G11" s="21">
        <f t="shared" si="1"/>
        <v>0</v>
      </c>
      <c r="H11" s="29"/>
    </row>
    <row r="12" spans="1:8" ht="15.75" x14ac:dyDescent="0.25">
      <c r="A12" s="19" t="str">
        <f t="shared" si="0"/>
        <v>Do</v>
      </c>
      <c r="B12" s="20">
        <f>$C$5+3</f>
        <v>44015</v>
      </c>
      <c r="C12" s="12"/>
      <c r="D12" s="12"/>
      <c r="E12" s="12"/>
      <c r="F12" s="12"/>
      <c r="G12" s="21">
        <f t="shared" si="1"/>
        <v>0</v>
      </c>
      <c r="H12" s="29"/>
    </row>
    <row r="13" spans="1:8" ht="15.75" x14ac:dyDescent="0.25">
      <c r="A13" s="19" t="str">
        <f t="shared" si="0"/>
        <v>Fr</v>
      </c>
      <c r="B13" s="20">
        <f>$C$5+4</f>
        <v>44016</v>
      </c>
      <c r="C13" s="12"/>
      <c r="D13" s="12"/>
      <c r="E13" s="12"/>
      <c r="F13" s="12"/>
      <c r="G13" s="21">
        <f t="shared" si="1"/>
        <v>0</v>
      </c>
      <c r="H13" s="29"/>
    </row>
    <row r="14" spans="1:8" ht="15.75" x14ac:dyDescent="0.25">
      <c r="A14" s="19" t="str">
        <f t="shared" si="0"/>
        <v>Sa</v>
      </c>
      <c r="B14" s="20">
        <f>$C$5+5</f>
        <v>44017</v>
      </c>
      <c r="C14" s="12"/>
      <c r="D14" s="12"/>
      <c r="E14" s="12"/>
      <c r="F14" s="12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So</v>
      </c>
      <c r="B15" s="20">
        <f>$C$5+6</f>
        <v>44018</v>
      </c>
      <c r="C15" s="12"/>
      <c r="D15" s="12"/>
      <c r="E15" s="12"/>
      <c r="F15" s="12"/>
      <c r="G15" s="21">
        <f t="shared" si="1"/>
        <v>0</v>
      </c>
      <c r="H15" s="29"/>
    </row>
    <row r="16" spans="1:8" ht="15.75" x14ac:dyDescent="0.25">
      <c r="A16" s="19" t="str">
        <f t="shared" si="0"/>
        <v>Mo</v>
      </c>
      <c r="B16" s="20">
        <f>$C$5+7</f>
        <v>44019</v>
      </c>
      <c r="C16" s="12"/>
      <c r="D16" s="12"/>
      <c r="E16" s="12"/>
      <c r="F16" s="12"/>
      <c r="G16" s="21">
        <f t="shared" si="1"/>
        <v>0</v>
      </c>
      <c r="H16" s="29"/>
    </row>
    <row r="17" spans="1:8" ht="15.75" x14ac:dyDescent="0.25">
      <c r="A17" s="19" t="str">
        <f t="shared" si="0"/>
        <v>Di</v>
      </c>
      <c r="B17" s="20">
        <f>$C$5+8</f>
        <v>44020</v>
      </c>
      <c r="C17" s="12"/>
      <c r="D17" s="12"/>
      <c r="E17" s="12"/>
      <c r="F17" s="12"/>
      <c r="G17" s="21">
        <f t="shared" si="1"/>
        <v>0</v>
      </c>
      <c r="H17" s="29"/>
    </row>
    <row r="18" spans="1:8" ht="15.75" x14ac:dyDescent="0.25">
      <c r="A18" s="19" t="str">
        <f t="shared" si="0"/>
        <v>Mi</v>
      </c>
      <c r="B18" s="20">
        <f>$C$5+9</f>
        <v>44021</v>
      </c>
      <c r="C18" s="12"/>
      <c r="D18" s="12"/>
      <c r="E18" s="10"/>
      <c r="F18" s="10"/>
      <c r="G18" s="21">
        <f t="shared" si="1"/>
        <v>0</v>
      </c>
      <c r="H18" s="29"/>
    </row>
    <row r="19" spans="1:8" ht="15.75" x14ac:dyDescent="0.25">
      <c r="A19" s="19" t="str">
        <f t="shared" si="0"/>
        <v>Do</v>
      </c>
      <c r="B19" s="20">
        <f>$C$5+10</f>
        <v>44022</v>
      </c>
      <c r="C19" s="12"/>
      <c r="D19" s="12"/>
      <c r="E19" s="10"/>
      <c r="F19" s="10"/>
      <c r="G19" s="21">
        <f t="shared" si="1"/>
        <v>0</v>
      </c>
      <c r="H19" s="29"/>
    </row>
    <row r="20" spans="1:8" ht="15.75" x14ac:dyDescent="0.25">
      <c r="A20" s="19" t="str">
        <f t="shared" si="0"/>
        <v>Fr</v>
      </c>
      <c r="B20" s="20">
        <f>$C$5+11</f>
        <v>44023</v>
      </c>
      <c r="C20" s="12"/>
      <c r="D20" s="12"/>
      <c r="E20" s="10"/>
      <c r="F20" s="10"/>
      <c r="G20" s="21">
        <f t="shared" si="1"/>
        <v>0</v>
      </c>
      <c r="H20" s="29"/>
    </row>
    <row r="21" spans="1:8" ht="15.75" x14ac:dyDescent="0.25">
      <c r="A21" s="19" t="str">
        <f t="shared" si="0"/>
        <v>Sa</v>
      </c>
      <c r="B21" s="20">
        <f>$C$5+12</f>
        <v>44024</v>
      </c>
      <c r="C21" s="12"/>
      <c r="D21" s="12"/>
      <c r="E21" s="10"/>
      <c r="F21" s="10"/>
      <c r="G21" s="21">
        <f t="shared" si="1"/>
        <v>0</v>
      </c>
      <c r="H21" s="29"/>
    </row>
    <row r="22" spans="1:8" ht="15.75" x14ac:dyDescent="0.25">
      <c r="A22" s="19" t="str">
        <f t="shared" si="0"/>
        <v>So</v>
      </c>
      <c r="B22" s="20">
        <f>$C$5+13</f>
        <v>44025</v>
      </c>
      <c r="C22" s="12"/>
      <c r="D22" s="12"/>
      <c r="E22" s="10"/>
      <c r="F22" s="10"/>
      <c r="G22" s="21">
        <f t="shared" si="1"/>
        <v>0</v>
      </c>
      <c r="H22" s="29"/>
    </row>
    <row r="23" spans="1:8" ht="15.75" x14ac:dyDescent="0.25">
      <c r="A23" s="19" t="str">
        <f t="shared" si="0"/>
        <v>Mo</v>
      </c>
      <c r="B23" s="20">
        <f>$C$5+14</f>
        <v>44026</v>
      </c>
      <c r="C23" s="12"/>
      <c r="D23" s="12"/>
      <c r="E23" s="10"/>
      <c r="F23" s="10"/>
      <c r="G23" s="21">
        <f t="shared" si="1"/>
        <v>0</v>
      </c>
      <c r="H23" s="29"/>
    </row>
    <row r="24" spans="1:8" ht="15.75" x14ac:dyDescent="0.25">
      <c r="A24" s="19" t="str">
        <f t="shared" si="0"/>
        <v>Di</v>
      </c>
      <c r="B24" s="20">
        <f>$C$5+15</f>
        <v>44027</v>
      </c>
      <c r="C24" s="12"/>
      <c r="D24" s="12"/>
      <c r="E24" s="10"/>
      <c r="F24" s="10"/>
      <c r="G24" s="21">
        <f t="shared" si="1"/>
        <v>0</v>
      </c>
      <c r="H24" s="29"/>
    </row>
    <row r="25" spans="1:8" ht="15.75" x14ac:dyDescent="0.25">
      <c r="A25" s="19" t="str">
        <f t="shared" si="0"/>
        <v>Mi</v>
      </c>
      <c r="B25" s="20">
        <f>$C$5+16</f>
        <v>44028</v>
      </c>
      <c r="C25" s="12"/>
      <c r="D25" s="12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Do</v>
      </c>
      <c r="B26" s="20">
        <f>$C$5+17</f>
        <v>44029</v>
      </c>
      <c r="C26" s="12"/>
      <c r="D26" s="12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Fr</v>
      </c>
      <c r="B27" s="20">
        <f>$C$5+18</f>
        <v>44030</v>
      </c>
      <c r="C27" s="12"/>
      <c r="D27" s="12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Sa</v>
      </c>
      <c r="B28" s="20">
        <f>$C$5+19</f>
        <v>44031</v>
      </c>
      <c r="C28" s="12"/>
      <c r="D28" s="12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So</v>
      </c>
      <c r="B29" s="20">
        <f>$C$5+20</f>
        <v>44032</v>
      </c>
      <c r="C29" s="12"/>
      <c r="D29" s="12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Mo</v>
      </c>
      <c r="B30" s="20">
        <f>$C$5+21</f>
        <v>44033</v>
      </c>
      <c r="C30" s="10"/>
      <c r="D30" s="10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Di</v>
      </c>
      <c r="B31" s="20">
        <f>$C$5+22</f>
        <v>44034</v>
      </c>
      <c r="C31" s="10"/>
      <c r="D31" s="10"/>
      <c r="E31" s="10"/>
      <c r="F31" s="10"/>
      <c r="G31" s="21">
        <f t="shared" si="1"/>
        <v>0</v>
      </c>
      <c r="H31" s="29"/>
    </row>
    <row r="32" spans="1:8" ht="15.75" x14ac:dyDescent="0.25">
      <c r="A32" s="19" t="str">
        <f t="shared" si="0"/>
        <v>Mi</v>
      </c>
      <c r="B32" s="20">
        <f>$C$5+23</f>
        <v>44035</v>
      </c>
      <c r="C32" s="10"/>
      <c r="D32" s="10"/>
      <c r="E32" s="10"/>
      <c r="F32" s="10"/>
      <c r="G32" s="21">
        <f t="shared" si="1"/>
        <v>0</v>
      </c>
      <c r="H32" s="29"/>
    </row>
    <row r="33" spans="1:8" ht="15.75" x14ac:dyDescent="0.25">
      <c r="A33" s="19" t="str">
        <f t="shared" si="0"/>
        <v>Do</v>
      </c>
      <c r="B33" s="20">
        <f>$C$5+24</f>
        <v>44036</v>
      </c>
      <c r="C33" s="10"/>
      <c r="D33" s="10"/>
      <c r="E33" s="10"/>
      <c r="F33" s="10"/>
      <c r="G33" s="21">
        <f t="shared" si="1"/>
        <v>0</v>
      </c>
      <c r="H33" s="29"/>
    </row>
    <row r="34" spans="1:8" ht="15.75" x14ac:dyDescent="0.25">
      <c r="A34" s="19" t="str">
        <f t="shared" si="0"/>
        <v>Fr</v>
      </c>
      <c r="B34" s="20">
        <f>$C$5+25</f>
        <v>44037</v>
      </c>
      <c r="C34" s="10"/>
      <c r="D34" s="10"/>
      <c r="E34" s="10"/>
      <c r="F34" s="10"/>
      <c r="G34" s="21">
        <f t="shared" si="1"/>
        <v>0</v>
      </c>
      <c r="H34" s="29"/>
    </row>
    <row r="35" spans="1:8" ht="15.75" x14ac:dyDescent="0.25">
      <c r="A35" s="19" t="str">
        <f t="shared" si="0"/>
        <v>Sa</v>
      </c>
      <c r="B35" s="20">
        <f>$C$5+26</f>
        <v>44038</v>
      </c>
      <c r="C35" s="10"/>
      <c r="D35" s="10"/>
      <c r="E35" s="10"/>
      <c r="F35" s="10"/>
      <c r="G35" s="21">
        <f t="shared" si="1"/>
        <v>0</v>
      </c>
      <c r="H35" s="29"/>
    </row>
    <row r="36" spans="1:8" ht="15.75" x14ac:dyDescent="0.25">
      <c r="A36" s="19" t="str">
        <f t="shared" si="0"/>
        <v>So</v>
      </c>
      <c r="B36" s="20">
        <f>$C$5+27</f>
        <v>44039</v>
      </c>
      <c r="C36" s="10"/>
      <c r="D36" s="10"/>
      <c r="E36" s="10"/>
      <c r="F36" s="10"/>
      <c r="G36" s="21">
        <f t="shared" si="1"/>
        <v>0</v>
      </c>
      <c r="H36" s="29"/>
    </row>
    <row r="37" spans="1:8" ht="15.75" x14ac:dyDescent="0.25">
      <c r="A37" s="19" t="str">
        <f t="shared" si="0"/>
        <v>Mo</v>
      </c>
      <c r="B37" s="20">
        <f>$C$5+28</f>
        <v>44040</v>
      </c>
      <c r="C37" s="10"/>
      <c r="D37" s="10"/>
      <c r="E37" s="10"/>
      <c r="F37" s="10"/>
      <c r="G37" s="21">
        <f t="shared" si="1"/>
        <v>0</v>
      </c>
      <c r="H37" s="29"/>
    </row>
    <row r="38" spans="1:8" ht="15.75" x14ac:dyDescent="0.25">
      <c r="A38" s="19" t="str">
        <f t="shared" si="0"/>
        <v>Di</v>
      </c>
      <c r="B38" s="20">
        <f>$C$5+29</f>
        <v>44041</v>
      </c>
      <c r="C38" s="10"/>
      <c r="D38" s="10"/>
      <c r="E38" s="10"/>
      <c r="F38" s="10"/>
      <c r="G38" s="21">
        <f t="shared" si="1"/>
        <v>0</v>
      </c>
      <c r="H38" s="52"/>
    </row>
    <row r="39" spans="1:8" ht="15.75" x14ac:dyDescent="0.25">
      <c r="A39" s="19" t="str">
        <f t="shared" si="0"/>
        <v>Mi</v>
      </c>
      <c r="B39" s="20">
        <f>$C$5+30</f>
        <v>44042</v>
      </c>
      <c r="C39" s="10"/>
      <c r="D39" s="10"/>
      <c r="E39" s="10"/>
      <c r="F39" s="10"/>
      <c r="G39" s="31">
        <f t="shared" si="1"/>
        <v>0</v>
      </c>
      <c r="H39" s="29"/>
    </row>
    <row r="40" spans="1:8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8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8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9"/>
      <c r="B43" s="80"/>
      <c r="C43" s="80"/>
      <c r="D43" s="80"/>
      <c r="E43" s="14"/>
      <c r="F43" s="51"/>
      <c r="G43" s="80"/>
      <c r="H43" s="80"/>
    </row>
    <row r="44" spans="1:8" ht="15.75" x14ac:dyDescent="0.25">
      <c r="A44" s="9"/>
      <c r="B44" s="79" t="s">
        <v>28</v>
      </c>
      <c r="C44" s="79"/>
      <c r="D44" s="79"/>
      <c r="E44" s="14"/>
      <c r="F44" s="78" t="s">
        <v>29</v>
      </c>
      <c r="G44" s="78"/>
      <c r="H44" s="78"/>
    </row>
    <row r="45" spans="1:8" ht="15.75" x14ac:dyDescent="0.25">
      <c r="A45" s="9"/>
      <c r="B45" s="27"/>
      <c r="C45" s="9"/>
      <c r="D45" s="9"/>
      <c r="E45" s="9"/>
      <c r="F45" s="9"/>
      <c r="G45" s="28"/>
      <c r="H45" s="9"/>
    </row>
    <row r="46" spans="1:8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GGuD1lb1r+EZDJuDz28jUOPqWlamc1vfHvdBMUe6EVWmAFaZ8vBk7e59yYbEFqzHeFVVO2aI4kzNX8gGNhuVeA==" saltValue="CrFPT1zEGraDEoT6SxpkfQ==" spinCount="100000" sheet="1" objects="1" scenarios="1"/>
  <mergeCells count="16">
    <mergeCell ref="A1:H1"/>
    <mergeCell ref="C3:H3"/>
    <mergeCell ref="C4:H4"/>
    <mergeCell ref="C5:H5"/>
    <mergeCell ref="F44:H44"/>
    <mergeCell ref="B43:D43"/>
    <mergeCell ref="B44:D44"/>
    <mergeCell ref="G43:H43"/>
    <mergeCell ref="C41:D41"/>
    <mergeCell ref="E6:F6"/>
    <mergeCell ref="B46:F46"/>
    <mergeCell ref="C7:D7"/>
    <mergeCell ref="E7:F7"/>
    <mergeCell ref="A5:B5"/>
    <mergeCell ref="A3:B3"/>
    <mergeCell ref="A4:B4"/>
  </mergeCells>
  <conditionalFormatting sqref="A9:A39">
    <cfRule type="containsText" dxfId="12" priority="1" operator="containsText" text="s">
      <formula>NOT(ISERROR(SEARCH("s",A9)))</formula>
    </cfRule>
  </conditionalFormatting>
  <conditionalFormatting sqref="A9:B39">
    <cfRule type="expression" dxfId="11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view="pageLayout" topLeftCell="A10" zoomScaleNormal="100" workbookViewId="0">
      <selection activeCell="B23" sqref="B23"/>
    </sheetView>
  </sheetViews>
  <sheetFormatPr baseColWidth="10" defaultRowHeight="15" x14ac:dyDescent="0.25"/>
  <cols>
    <col min="1" max="1" width="8.28515625" style="6" bestFit="1" customWidth="1"/>
    <col min="2" max="2" width="11.5703125" style="6" bestFit="1" customWidth="1"/>
    <col min="3" max="6" width="8.7109375" style="6" customWidth="1"/>
    <col min="7" max="7" width="10" style="6" customWidth="1"/>
    <col min="8" max="8" width="13.7109375" style="6" customWidth="1"/>
    <col min="9" max="16384" width="11.42578125" style="6"/>
  </cols>
  <sheetData>
    <row r="1" spans="1:8" ht="23.25" x14ac:dyDescent="0.35">
      <c r="A1" s="69" t="s">
        <v>20</v>
      </c>
      <c r="B1" s="69"/>
      <c r="C1" s="69"/>
      <c r="D1" s="69"/>
      <c r="E1" s="69"/>
      <c r="F1" s="69"/>
      <c r="G1" s="69"/>
      <c r="H1" s="69"/>
    </row>
    <row r="3" spans="1:8" ht="15.75" x14ac:dyDescent="0.25">
      <c r="A3" s="66" t="s">
        <v>1</v>
      </c>
      <c r="B3" s="66"/>
      <c r="C3" s="70">
        <f>Stammdaten!B3</f>
        <v>0</v>
      </c>
      <c r="D3" s="71"/>
      <c r="E3" s="71"/>
      <c r="F3" s="71"/>
      <c r="G3" s="71"/>
      <c r="H3" s="72"/>
    </row>
    <row r="4" spans="1:8" ht="15.75" x14ac:dyDescent="0.25">
      <c r="A4" s="66" t="s">
        <v>26</v>
      </c>
      <c r="B4" s="66"/>
      <c r="C4" s="70">
        <f>Stammdaten!B4</f>
        <v>0</v>
      </c>
      <c r="D4" s="71"/>
      <c r="E4" s="71"/>
      <c r="F4" s="71"/>
      <c r="G4" s="71"/>
      <c r="H4" s="72"/>
    </row>
    <row r="5" spans="1:8" ht="15.75" x14ac:dyDescent="0.25">
      <c r="A5" s="66" t="s">
        <v>4</v>
      </c>
      <c r="B5" s="66"/>
      <c r="C5" s="73">
        <f>IF(Stammdaten!B5="","",DATE(Stammdaten!B5,MONTH(1)+7,DAY(1)))-1</f>
        <v>44043</v>
      </c>
      <c r="D5" s="74"/>
      <c r="E5" s="74"/>
      <c r="F5" s="74"/>
      <c r="G5" s="74"/>
      <c r="H5" s="75"/>
    </row>
    <row r="6" spans="1:8" ht="15.75" x14ac:dyDescent="0.25">
      <c r="A6" s="9"/>
      <c r="B6" s="9"/>
      <c r="C6" s="37"/>
      <c r="D6" s="37"/>
      <c r="E6" s="9"/>
      <c r="F6" s="9"/>
      <c r="G6" s="37"/>
      <c r="H6" s="37"/>
    </row>
    <row r="7" spans="1:8" ht="15.75" x14ac:dyDescent="0.25">
      <c r="A7" s="40" t="s">
        <v>6</v>
      </c>
      <c r="B7" s="41"/>
      <c r="C7" s="67" t="s">
        <v>25</v>
      </c>
      <c r="D7" s="68"/>
      <c r="E7" s="67" t="s">
        <v>7</v>
      </c>
      <c r="F7" s="68"/>
      <c r="G7" s="42" t="s">
        <v>10</v>
      </c>
      <c r="H7" s="42" t="s">
        <v>22</v>
      </c>
    </row>
    <row r="8" spans="1:8" ht="15.75" x14ac:dyDescent="0.25">
      <c r="A8" s="39">
        <f>C5</f>
        <v>44043</v>
      </c>
      <c r="B8" s="43"/>
      <c r="C8" s="29" t="s">
        <v>8</v>
      </c>
      <c r="D8" s="29" t="s">
        <v>9</v>
      </c>
      <c r="E8" s="29" t="s">
        <v>8</v>
      </c>
      <c r="F8" s="29" t="s">
        <v>9</v>
      </c>
      <c r="G8" s="29" t="s">
        <v>5</v>
      </c>
      <c r="H8" s="29"/>
    </row>
    <row r="9" spans="1:8" ht="15.75" x14ac:dyDescent="0.25">
      <c r="A9" s="19" t="str">
        <f t="shared" ref="A9:A39" si="0">TEXT(B9,"TTT")</f>
        <v>Do</v>
      </c>
      <c r="B9" s="20">
        <f>$C$5</f>
        <v>44043</v>
      </c>
      <c r="C9" s="12"/>
      <c r="D9" s="12"/>
      <c r="E9" s="12"/>
      <c r="F9" s="12"/>
      <c r="G9" s="21">
        <f>D9-C9+F9-E9</f>
        <v>0</v>
      </c>
      <c r="H9" s="45"/>
    </row>
    <row r="10" spans="1:8" ht="15.75" customHeight="1" x14ac:dyDescent="0.25">
      <c r="A10" s="19" t="str">
        <f t="shared" si="0"/>
        <v>Fr</v>
      </c>
      <c r="B10" s="20">
        <f>$C$5+1</f>
        <v>44044</v>
      </c>
      <c r="C10" s="12"/>
      <c r="D10" s="12"/>
      <c r="E10" s="12"/>
      <c r="F10" s="12"/>
      <c r="G10" s="21">
        <f t="shared" ref="G10:G39" si="1">D10-C10+F10-E10</f>
        <v>0</v>
      </c>
      <c r="H10" s="45"/>
    </row>
    <row r="11" spans="1:8" ht="15.75" x14ac:dyDescent="0.25">
      <c r="A11" s="19" t="str">
        <f t="shared" si="0"/>
        <v>Sa</v>
      </c>
      <c r="B11" s="20">
        <f>$C$5+2</f>
        <v>44045</v>
      </c>
      <c r="C11" s="12"/>
      <c r="D11" s="12"/>
      <c r="E11" s="10"/>
      <c r="F11" s="10"/>
      <c r="G11" s="21">
        <f t="shared" si="1"/>
        <v>0</v>
      </c>
      <c r="H11" s="29"/>
    </row>
    <row r="12" spans="1:8" ht="15.75" x14ac:dyDescent="0.25">
      <c r="A12" s="19" t="str">
        <f t="shared" si="0"/>
        <v>So</v>
      </c>
      <c r="B12" s="20">
        <f>$C$5+3</f>
        <v>44046</v>
      </c>
      <c r="C12" s="12"/>
      <c r="D12" s="12"/>
      <c r="E12" s="10"/>
      <c r="F12" s="10"/>
      <c r="G12" s="21">
        <f t="shared" si="1"/>
        <v>0</v>
      </c>
      <c r="H12" s="29"/>
    </row>
    <row r="13" spans="1:8" ht="15.75" x14ac:dyDescent="0.25">
      <c r="A13" s="19" t="str">
        <f t="shared" si="0"/>
        <v>Mo</v>
      </c>
      <c r="B13" s="20">
        <f>$C$5+4</f>
        <v>44047</v>
      </c>
      <c r="C13" s="12"/>
      <c r="D13" s="12"/>
      <c r="E13" s="10"/>
      <c r="F13" s="10"/>
      <c r="G13" s="21">
        <f t="shared" si="1"/>
        <v>0</v>
      </c>
      <c r="H13" s="29"/>
    </row>
    <row r="14" spans="1:8" ht="15.75" x14ac:dyDescent="0.25">
      <c r="A14" s="19" t="str">
        <f t="shared" si="0"/>
        <v>Di</v>
      </c>
      <c r="B14" s="20">
        <f>$C$5+5</f>
        <v>44048</v>
      </c>
      <c r="C14" s="12"/>
      <c r="D14" s="12"/>
      <c r="E14" s="10"/>
      <c r="F14" s="10"/>
      <c r="G14" s="21">
        <f t="shared" si="1"/>
        <v>0</v>
      </c>
      <c r="H14" s="29"/>
    </row>
    <row r="15" spans="1:8" ht="15.75" customHeight="1" x14ac:dyDescent="0.25">
      <c r="A15" s="19" t="str">
        <f t="shared" si="0"/>
        <v>Mi</v>
      </c>
      <c r="B15" s="20">
        <f>$C$5+6</f>
        <v>44049</v>
      </c>
      <c r="C15" s="12"/>
      <c r="D15" s="12"/>
      <c r="E15" s="10"/>
      <c r="F15" s="10"/>
      <c r="G15" s="21">
        <f t="shared" si="1"/>
        <v>0</v>
      </c>
      <c r="H15" s="29"/>
    </row>
    <row r="16" spans="1:8" ht="15.75" x14ac:dyDescent="0.25">
      <c r="A16" s="19" t="str">
        <f t="shared" si="0"/>
        <v>Do</v>
      </c>
      <c r="B16" s="20">
        <f>$C$5+7</f>
        <v>44050</v>
      </c>
      <c r="C16" s="12"/>
      <c r="D16" s="12"/>
      <c r="E16" s="10"/>
      <c r="F16" s="10"/>
      <c r="G16" s="21">
        <f t="shared" si="1"/>
        <v>0</v>
      </c>
      <c r="H16" s="29"/>
    </row>
    <row r="17" spans="1:8" ht="15.75" x14ac:dyDescent="0.25">
      <c r="A17" s="19" t="str">
        <f t="shared" si="0"/>
        <v>Fr</v>
      </c>
      <c r="B17" s="20">
        <f>$C$5+8</f>
        <v>44051</v>
      </c>
      <c r="C17" s="10"/>
      <c r="D17" s="10"/>
      <c r="E17" s="10"/>
      <c r="F17" s="10"/>
      <c r="G17" s="21">
        <f t="shared" si="1"/>
        <v>0</v>
      </c>
      <c r="H17" s="29"/>
    </row>
    <row r="18" spans="1:8" ht="15.75" x14ac:dyDescent="0.25">
      <c r="A18" s="19" t="str">
        <f t="shared" si="0"/>
        <v>Sa</v>
      </c>
      <c r="B18" s="20">
        <f>$C$5+9</f>
        <v>44052</v>
      </c>
      <c r="C18" s="10"/>
      <c r="D18" s="10"/>
      <c r="E18" s="12"/>
      <c r="F18" s="12"/>
      <c r="G18" s="21">
        <f t="shared" si="1"/>
        <v>0</v>
      </c>
      <c r="H18" s="29"/>
    </row>
    <row r="19" spans="1:8" ht="15.75" x14ac:dyDescent="0.25">
      <c r="A19" s="19" t="str">
        <f t="shared" si="0"/>
        <v>So</v>
      </c>
      <c r="B19" s="20">
        <f>$C$5+10</f>
        <v>44053</v>
      </c>
      <c r="C19" s="10"/>
      <c r="D19" s="10"/>
      <c r="E19" s="12"/>
      <c r="F19" s="12"/>
      <c r="G19" s="21">
        <f t="shared" si="1"/>
        <v>0</v>
      </c>
      <c r="H19" s="29"/>
    </row>
    <row r="20" spans="1:8" ht="15.75" x14ac:dyDescent="0.25">
      <c r="A20" s="19" t="str">
        <f t="shared" si="0"/>
        <v>Mo</v>
      </c>
      <c r="B20" s="20">
        <f>$C$5+11</f>
        <v>44054</v>
      </c>
      <c r="C20" s="10"/>
      <c r="D20" s="10"/>
      <c r="E20" s="12"/>
      <c r="F20" s="12"/>
      <c r="G20" s="21">
        <f t="shared" si="1"/>
        <v>0</v>
      </c>
      <c r="H20" s="29"/>
    </row>
    <row r="21" spans="1:8" ht="15.75" x14ac:dyDescent="0.25">
      <c r="A21" s="19" t="str">
        <f t="shared" si="0"/>
        <v>Di</v>
      </c>
      <c r="B21" s="20">
        <f>$C$5+12</f>
        <v>44055</v>
      </c>
      <c r="C21" s="10"/>
      <c r="D21" s="10"/>
      <c r="E21" s="12"/>
      <c r="F21" s="12"/>
      <c r="G21" s="21">
        <f t="shared" si="1"/>
        <v>0</v>
      </c>
      <c r="H21" s="29"/>
    </row>
    <row r="22" spans="1:8" ht="15.75" x14ac:dyDescent="0.25">
      <c r="A22" s="19" t="str">
        <f t="shared" si="0"/>
        <v>Mi</v>
      </c>
      <c r="B22" s="20">
        <f>$C$5+13</f>
        <v>44056</v>
      </c>
      <c r="C22" s="10"/>
      <c r="D22" s="10"/>
      <c r="E22" s="12"/>
      <c r="F22" s="12"/>
      <c r="G22" s="21">
        <f t="shared" si="1"/>
        <v>0</v>
      </c>
      <c r="H22" s="29"/>
    </row>
    <row r="23" spans="1:8" ht="15.75" x14ac:dyDescent="0.25">
      <c r="A23" s="19" t="str">
        <f t="shared" si="0"/>
        <v>Do</v>
      </c>
      <c r="B23" s="35">
        <f>$C$5+14</f>
        <v>44057</v>
      </c>
      <c r="C23" s="10"/>
      <c r="D23" s="10"/>
      <c r="E23" s="12"/>
      <c r="F23" s="12"/>
      <c r="G23" s="21">
        <f t="shared" si="1"/>
        <v>0</v>
      </c>
      <c r="H23" s="29"/>
    </row>
    <row r="24" spans="1:8" ht="15.75" x14ac:dyDescent="0.25">
      <c r="A24" s="19" t="str">
        <f t="shared" si="0"/>
        <v>Fr</v>
      </c>
      <c r="B24" s="20">
        <f>$C$5+15</f>
        <v>44058</v>
      </c>
      <c r="C24" s="10"/>
      <c r="D24" s="10"/>
      <c r="E24" s="12"/>
      <c r="F24" s="12"/>
      <c r="G24" s="21">
        <f t="shared" si="1"/>
        <v>0</v>
      </c>
      <c r="H24" s="29"/>
    </row>
    <row r="25" spans="1:8" ht="15.75" x14ac:dyDescent="0.25">
      <c r="A25" s="19" t="str">
        <f t="shared" si="0"/>
        <v>Sa</v>
      </c>
      <c r="B25" s="20">
        <f>$C$5+16</f>
        <v>44059</v>
      </c>
      <c r="C25" s="12"/>
      <c r="D25" s="12"/>
      <c r="E25" s="10"/>
      <c r="F25" s="10"/>
      <c r="G25" s="21">
        <f t="shared" si="1"/>
        <v>0</v>
      </c>
      <c r="H25" s="29"/>
    </row>
    <row r="26" spans="1:8" ht="15.75" x14ac:dyDescent="0.25">
      <c r="A26" s="19" t="str">
        <f t="shared" si="0"/>
        <v>So</v>
      </c>
      <c r="B26" s="20">
        <f>$C$5+17</f>
        <v>44060</v>
      </c>
      <c r="C26" s="12"/>
      <c r="D26" s="12"/>
      <c r="E26" s="10"/>
      <c r="F26" s="10"/>
      <c r="G26" s="21">
        <f t="shared" si="1"/>
        <v>0</v>
      </c>
      <c r="H26" s="29"/>
    </row>
    <row r="27" spans="1:8" ht="15.75" x14ac:dyDescent="0.25">
      <c r="A27" s="19" t="str">
        <f t="shared" si="0"/>
        <v>Mo</v>
      </c>
      <c r="B27" s="20">
        <f>$C$5+18</f>
        <v>44061</v>
      </c>
      <c r="C27" s="12"/>
      <c r="D27" s="12"/>
      <c r="E27" s="10"/>
      <c r="F27" s="10"/>
      <c r="G27" s="21">
        <f t="shared" si="1"/>
        <v>0</v>
      </c>
      <c r="H27" s="29"/>
    </row>
    <row r="28" spans="1:8" ht="15.75" x14ac:dyDescent="0.25">
      <c r="A28" s="19" t="str">
        <f t="shared" si="0"/>
        <v>Di</v>
      </c>
      <c r="B28" s="20">
        <f>$C$5+19</f>
        <v>44062</v>
      </c>
      <c r="C28" s="12"/>
      <c r="D28" s="12"/>
      <c r="E28" s="10"/>
      <c r="F28" s="10"/>
      <c r="G28" s="21">
        <f t="shared" si="1"/>
        <v>0</v>
      </c>
      <c r="H28" s="29"/>
    </row>
    <row r="29" spans="1:8" ht="15.75" x14ac:dyDescent="0.25">
      <c r="A29" s="19" t="str">
        <f t="shared" si="0"/>
        <v>Mi</v>
      </c>
      <c r="B29" s="20">
        <f>$C$5+20</f>
        <v>44063</v>
      </c>
      <c r="C29" s="12"/>
      <c r="D29" s="12"/>
      <c r="E29" s="10"/>
      <c r="F29" s="10"/>
      <c r="G29" s="21">
        <f t="shared" si="1"/>
        <v>0</v>
      </c>
      <c r="H29" s="29"/>
    </row>
    <row r="30" spans="1:8" ht="15.75" x14ac:dyDescent="0.25">
      <c r="A30" s="19" t="str">
        <f t="shared" si="0"/>
        <v>Do</v>
      </c>
      <c r="B30" s="20">
        <f>$C$5+21</f>
        <v>44064</v>
      </c>
      <c r="C30" s="12"/>
      <c r="D30" s="12"/>
      <c r="E30" s="10"/>
      <c r="F30" s="10"/>
      <c r="G30" s="21">
        <f t="shared" si="1"/>
        <v>0</v>
      </c>
      <c r="H30" s="29"/>
    </row>
    <row r="31" spans="1:8" ht="15.75" x14ac:dyDescent="0.25">
      <c r="A31" s="19" t="str">
        <f t="shared" si="0"/>
        <v>Fr</v>
      </c>
      <c r="B31" s="20">
        <f>$C$5+22</f>
        <v>44065</v>
      </c>
      <c r="C31" s="12"/>
      <c r="D31" s="12"/>
      <c r="E31" s="10"/>
      <c r="F31" s="10"/>
      <c r="G31" s="21">
        <f t="shared" si="1"/>
        <v>0</v>
      </c>
      <c r="H31" s="29"/>
    </row>
    <row r="32" spans="1:8" ht="15.75" x14ac:dyDescent="0.25">
      <c r="A32" s="19" t="str">
        <f t="shared" si="0"/>
        <v>Sa</v>
      </c>
      <c r="B32" s="20">
        <f>$C$5+23</f>
        <v>44066</v>
      </c>
      <c r="C32" s="10"/>
      <c r="D32" s="10"/>
      <c r="E32" s="10"/>
      <c r="F32" s="10"/>
      <c r="G32" s="21">
        <f t="shared" si="1"/>
        <v>0</v>
      </c>
      <c r="H32" s="29"/>
    </row>
    <row r="33" spans="1:9" ht="15.75" x14ac:dyDescent="0.25">
      <c r="A33" s="19" t="str">
        <f t="shared" si="0"/>
        <v>So</v>
      </c>
      <c r="B33" s="20">
        <f>$C$5+24</f>
        <v>44067</v>
      </c>
      <c r="C33" s="10"/>
      <c r="D33" s="10"/>
      <c r="E33" s="10"/>
      <c r="F33" s="10"/>
      <c r="G33" s="21">
        <f t="shared" si="1"/>
        <v>0</v>
      </c>
      <c r="H33" s="29"/>
    </row>
    <row r="34" spans="1:9" ht="15.75" x14ac:dyDescent="0.25">
      <c r="A34" s="19" t="str">
        <f t="shared" si="0"/>
        <v>Mo</v>
      </c>
      <c r="B34" s="20">
        <f>$C$5+25</f>
        <v>44068</v>
      </c>
      <c r="C34" s="10"/>
      <c r="D34" s="10"/>
      <c r="E34" s="10"/>
      <c r="F34" s="10"/>
      <c r="G34" s="21">
        <f t="shared" si="1"/>
        <v>0</v>
      </c>
      <c r="H34" s="29"/>
    </row>
    <row r="35" spans="1:9" ht="15.75" x14ac:dyDescent="0.25">
      <c r="A35" s="19" t="str">
        <f t="shared" si="0"/>
        <v>Di</v>
      </c>
      <c r="B35" s="20">
        <f>$C$5+26</f>
        <v>44069</v>
      </c>
      <c r="C35" s="10"/>
      <c r="D35" s="10"/>
      <c r="E35" s="10"/>
      <c r="F35" s="10"/>
      <c r="G35" s="21">
        <f t="shared" si="1"/>
        <v>0</v>
      </c>
      <c r="H35" s="29"/>
    </row>
    <row r="36" spans="1:9" ht="15.75" x14ac:dyDescent="0.25">
      <c r="A36" s="19" t="str">
        <f t="shared" si="0"/>
        <v>Mi</v>
      </c>
      <c r="B36" s="20">
        <f>$C$5+27</f>
        <v>44070</v>
      </c>
      <c r="C36" s="10"/>
      <c r="D36" s="10"/>
      <c r="E36" s="10"/>
      <c r="F36" s="10"/>
      <c r="G36" s="21">
        <f t="shared" si="1"/>
        <v>0</v>
      </c>
      <c r="H36" s="29"/>
    </row>
    <row r="37" spans="1:9" ht="15.75" x14ac:dyDescent="0.25">
      <c r="A37" s="19" t="str">
        <f t="shared" si="0"/>
        <v>Do</v>
      </c>
      <c r="B37" s="20">
        <f>$C$5+28</f>
        <v>44071</v>
      </c>
      <c r="C37" s="10"/>
      <c r="D37" s="10"/>
      <c r="E37" s="10"/>
      <c r="F37" s="10"/>
      <c r="G37" s="21">
        <f t="shared" si="1"/>
        <v>0</v>
      </c>
      <c r="H37" s="29"/>
    </row>
    <row r="38" spans="1:9" ht="15.75" x14ac:dyDescent="0.25">
      <c r="A38" s="19" t="str">
        <f t="shared" si="0"/>
        <v>Fr</v>
      </c>
      <c r="B38" s="20">
        <f>$C$5+29</f>
        <v>44072</v>
      </c>
      <c r="C38" s="10"/>
      <c r="D38" s="10"/>
      <c r="E38" s="10"/>
      <c r="F38" s="10"/>
      <c r="G38" s="21">
        <f t="shared" si="1"/>
        <v>0</v>
      </c>
      <c r="H38" s="52"/>
      <c r="I38" s="32"/>
    </row>
    <row r="39" spans="1:9" ht="15.75" x14ac:dyDescent="0.25">
      <c r="A39" s="19" t="str">
        <f t="shared" si="0"/>
        <v>Sa</v>
      </c>
      <c r="B39" s="20">
        <f>$C$5+30</f>
        <v>44073</v>
      </c>
      <c r="C39" s="10"/>
      <c r="D39" s="10"/>
      <c r="E39" s="10"/>
      <c r="F39" s="10"/>
      <c r="G39" s="31">
        <f t="shared" si="1"/>
        <v>0</v>
      </c>
      <c r="H39" s="29"/>
    </row>
    <row r="40" spans="1:9" ht="15.75" x14ac:dyDescent="0.25">
      <c r="A40" s="16"/>
      <c r="B40" s="16"/>
      <c r="C40" s="16"/>
      <c r="D40" s="16"/>
      <c r="E40" s="16"/>
      <c r="F40" s="16" t="s">
        <v>24</v>
      </c>
      <c r="G40" s="53">
        <f>SUM(G9:G39)</f>
        <v>0</v>
      </c>
      <c r="H40" s="17"/>
    </row>
    <row r="41" spans="1:9" ht="15.75" x14ac:dyDescent="0.25">
      <c r="A41" s="9"/>
      <c r="B41" s="48" t="s">
        <v>23</v>
      </c>
      <c r="C41" s="80"/>
      <c r="D41" s="80"/>
      <c r="E41" s="14"/>
      <c r="F41" s="48" t="s">
        <v>23</v>
      </c>
      <c r="G41" s="46"/>
      <c r="H41" s="49"/>
    </row>
    <row r="42" spans="1:9" ht="15.75" x14ac:dyDescent="0.25">
      <c r="A42" s="9"/>
      <c r="B42" s="14"/>
      <c r="C42" s="14"/>
      <c r="D42" s="14"/>
      <c r="E42" s="14"/>
      <c r="F42" s="14"/>
      <c r="G42" s="14"/>
      <c r="H42" s="14"/>
    </row>
    <row r="43" spans="1:9" ht="15.75" x14ac:dyDescent="0.25">
      <c r="A43" s="9"/>
      <c r="B43" s="78"/>
      <c r="C43" s="78"/>
      <c r="D43" s="78"/>
      <c r="E43" s="14"/>
      <c r="F43" s="51"/>
      <c r="G43" s="80"/>
      <c r="H43" s="80"/>
    </row>
    <row r="44" spans="1:9" ht="15.75" x14ac:dyDescent="0.25">
      <c r="A44" s="9"/>
      <c r="B44" s="79" t="s">
        <v>28</v>
      </c>
      <c r="C44" s="79"/>
      <c r="D44" s="79"/>
      <c r="E44" s="14"/>
      <c r="F44" s="14" t="s">
        <v>29</v>
      </c>
      <c r="H44" s="14"/>
    </row>
    <row r="45" spans="1:9" ht="15.75" x14ac:dyDescent="0.25">
      <c r="A45" s="9"/>
      <c r="B45" s="27"/>
      <c r="C45" s="9"/>
      <c r="D45" s="9"/>
      <c r="E45" s="9"/>
      <c r="F45" s="9"/>
      <c r="G45" s="28"/>
      <c r="H45" s="9"/>
    </row>
    <row r="46" spans="1:9" ht="15.75" x14ac:dyDescent="0.25">
      <c r="A46" s="9"/>
      <c r="B46" s="81"/>
      <c r="C46" s="81"/>
      <c r="D46" s="81"/>
      <c r="E46" s="81"/>
      <c r="F46" s="81"/>
      <c r="G46" s="28"/>
      <c r="H46" s="28"/>
    </row>
  </sheetData>
  <sheetProtection algorithmName="SHA-512" hashValue="sy1GfIZG0CO/5UdD+0aqOQxbvJU8Fh3M/TrKs73ZKax+esby+mCX0yFUDvaLqi7lW4aHA0sW6yZSA92FcH9IQg==" saltValue="IyEla1fJ9WnDAt7R5/A+HA==" spinCount="100000" sheet="1" objects="1" scenarios="1"/>
  <mergeCells count="14">
    <mergeCell ref="A1:H1"/>
    <mergeCell ref="C3:H3"/>
    <mergeCell ref="C4:H4"/>
    <mergeCell ref="C5:H5"/>
    <mergeCell ref="B43:D43"/>
    <mergeCell ref="G43:H43"/>
    <mergeCell ref="C41:D41"/>
    <mergeCell ref="B46:F46"/>
    <mergeCell ref="C7:D7"/>
    <mergeCell ref="E7:F7"/>
    <mergeCell ref="A5:B5"/>
    <mergeCell ref="A3:B3"/>
    <mergeCell ref="A4:B4"/>
    <mergeCell ref="B44:D44"/>
  </mergeCells>
  <conditionalFormatting sqref="A9:A39">
    <cfRule type="containsText" dxfId="10" priority="1" operator="containsText" text="s">
      <formula>NOT(ISERROR(SEARCH("s",A9)))</formula>
    </cfRule>
  </conditionalFormatting>
  <conditionalFormatting sqref="A9:B39">
    <cfRule type="expression" dxfId="9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99db0460-e0b0-4fcd-84fc-daf5e6e127f9</BSO999929>
</file>

<file path=customXml/itemProps1.xml><?xml version="1.0" encoding="utf-8"?>
<ds:datastoreItem xmlns:ds="http://schemas.openxmlformats.org/officeDocument/2006/customXml" ds:itemID="{9FB03975-015E-418C-8631-E06F762EAA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Stammdaten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Quickner, Klaus</dc:creator>
  <cp:lastModifiedBy>Ina Gatara</cp:lastModifiedBy>
  <cp:lastPrinted>2021-05-31T20:54:25Z</cp:lastPrinted>
  <dcterms:created xsi:type="dcterms:W3CDTF">2021-05-05T12:32:17Z</dcterms:created>
  <dcterms:modified xsi:type="dcterms:W3CDTF">2024-02-08T12:26:52Z</dcterms:modified>
</cp:coreProperties>
</file>